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8340" windowHeight="8670" activeTab="0"/>
  </bookViews>
  <sheets>
    <sheet name="Stroemax" sheetId="1" r:id="rId1"/>
  </sheets>
  <definedNames>
    <definedName name="_xlnm.Print_Titles" localSheetId="0">'Stroemax'!$1:$18</definedName>
    <definedName name="weitere_kv_Berechnung">#REF!</definedName>
  </definedNames>
  <calcPr fullCalcOnLoad="1"/>
</workbook>
</file>

<file path=xl/sharedStrings.xml><?xml version="1.0" encoding="utf-8"?>
<sst xmlns="http://schemas.openxmlformats.org/spreadsheetml/2006/main" count="93" uniqueCount="24">
  <si>
    <t>DN</t>
  </si>
  <si>
    <t>kvs</t>
  </si>
  <si>
    <t>4217 GM/GR</t>
  </si>
  <si>
    <t>4218 GMF</t>
  </si>
  <si>
    <t>4218 MFS</t>
  </si>
  <si>
    <t>delta p (kPa)</t>
  </si>
  <si>
    <t>delta p (mbar)</t>
  </si>
  <si>
    <t>m' (l/s)</t>
  </si>
  <si>
    <t>Abstand</t>
  </si>
  <si>
    <t>4218 GF</t>
  </si>
  <si>
    <t xml:space="preserve">4117 M/MW/H </t>
  </si>
  <si>
    <t>Presetting HERZ- STRÖMAX</t>
  </si>
  <si>
    <t>m' (l/h)</t>
  </si>
  <si>
    <t>Input</t>
  </si>
  <si>
    <t>Group</t>
  </si>
  <si>
    <t>Order No</t>
  </si>
  <si>
    <t>Preset</t>
  </si>
  <si>
    <r>
      <t xml:space="preserve">Flow rate </t>
    </r>
    <r>
      <rPr>
        <sz val="10"/>
        <color indexed="10"/>
        <rFont val="Century Gothic"/>
        <family val="2"/>
      </rPr>
      <t>*)</t>
    </r>
  </si>
  <si>
    <t>#NV ..not possible to make the presetting</t>
  </si>
  <si>
    <t>*) Flow rate in m/s in steel pipes wich the same dimension</t>
  </si>
  <si>
    <t>HERZ does not transfer responsibility for possible errors in the program. The data and results are to be examined by the user before application. From these data no requirements can be derived opposite HERZ or its coworkers.</t>
  </si>
  <si>
    <t xml:space="preserve">All specifications and statements within this brochure are according to information available at the time of printing and meant for informational
purpose only. Herz Armaturen reserves the right to modify and change products as well as its technical specifications and/or it functioning
according to technological progress and requirements. It is understood that all images of Herz products are symbolic representations and
therefore may visually differ from the actual product. Colours may differ due to printing technology used.
In case of any further questions don’t hesitate to contact your closest HERZ Branch-office.
</t>
  </si>
  <si>
    <t>4216 MS/ GMS</t>
  </si>
  <si>
    <t>14216xx</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</si>
</sst>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 &quot;öS&quot;;\-#,##0\ &quot;öS&quot;"/>
    <numFmt numFmtId="181" formatCode="#,##0\ &quot;öS&quot;;[Red]\-#,##0\ &quot;öS&quot;"/>
    <numFmt numFmtId="182" formatCode="#,##0.00\ &quot;öS&quot;;\-#,##0.00\ &quot;öS&quot;"/>
    <numFmt numFmtId="183" formatCode="#,##0.00\ &quot;öS&quot;;[Red]\-#,##0.00\ &quot;öS&quot;"/>
    <numFmt numFmtId="184" formatCode="_-* #,##0\ &quot;öS&quot;_-;\-* #,##0\ &quot;öS&quot;_-;_-* &quot;-&quot;\ &quot;öS&quot;_-;_-@_-"/>
    <numFmt numFmtId="185" formatCode="_-* #,##0\ _ö_S_-;\-* #,##0\ _ö_S_-;_-* &quot;-&quot;\ _ö_S_-;_-@_-"/>
    <numFmt numFmtId="186" formatCode="_-* #,##0.00\ &quot;öS&quot;_-;\-* #,##0.00\ &quot;öS&quot;_-;_-* &quot;-&quot;??\ &quot;öS&quot;_-;_-@_-"/>
    <numFmt numFmtId="187" formatCode="_-* #,##0.00\ _ö_S_-;\-* #,##0.00\ _ö_S_-;_-* &quot;-&quot;??\ _ö_S_-;_-@_-"/>
    <numFmt numFmtId="188" formatCode="&quot;öS&quot;\ #,##0;\-&quot;öS&quot;\ #,##0"/>
    <numFmt numFmtId="189" formatCode="&quot;öS&quot;\ #,##0;[Red]\-&quot;öS&quot;\ #,##0"/>
    <numFmt numFmtId="190" formatCode="&quot;öS&quot;\ #,##0.00;\-&quot;öS&quot;\ #,##0.00"/>
    <numFmt numFmtId="191" formatCode="&quot;öS&quot;\ #,##0.00;[Red]\-&quot;öS&quot;\ #,##0.00"/>
    <numFmt numFmtId="192" formatCode="_-&quot;öS&quot;\ * #,##0_-;\-&quot;öS&quot;\ * #,##0_-;_-&quot;öS&quot;\ * &quot;-&quot;_-;_-@_-"/>
    <numFmt numFmtId="193" formatCode="_-&quot;öS&quot;\ * #,##0.00_-;\-&quot;öS&quot;\ * #,##0.00_-;_-&quot;öS&quot;\ * &quot;-&quot;??_-;_-@_-"/>
    <numFmt numFmtId="194" formatCode="#,##0;&quot;-&quot;#,##0"/>
    <numFmt numFmtId="195" formatCode="#,##0;[Red]&quot;-&quot;#,##0"/>
    <numFmt numFmtId="196" formatCode="#,##0.00;&quot;-&quot;#,##0.00"/>
    <numFmt numFmtId="197" formatCode="#,##0.00;[Red]&quot;-&quot;#,##0.00"/>
    <numFmt numFmtId="198" formatCode="&quot;öS&quot;\ #,##0;&quot;-&quot;&quot;öS&quot;\ #,##0"/>
    <numFmt numFmtId="199" formatCode="&quot;öS&quot;\ #,##0;[Red]&quot;-&quot;&quot;öS&quot;\ #,##0"/>
    <numFmt numFmtId="200" formatCode="&quot;öS&quot;\ #,##0.00;&quot;-&quot;&quot;öS&quot;\ #,##0.00"/>
    <numFmt numFmtId="201" formatCode="&quot;öS&quot;\ #,##0.00;[Red]&quot;-&quot;&quot;öS&quot;\ #,##0.00"/>
    <numFmt numFmtId="202" formatCode="d/m/yy"/>
    <numFmt numFmtId="203" formatCode="d/mmm/yy"/>
    <numFmt numFmtId="204" formatCode="d/mmm"/>
    <numFmt numFmtId="205" formatCode="d/m/yy\ hh:mm"/>
    <numFmt numFmtId="206" formatCode="0.0000000"/>
    <numFmt numFmtId="207" formatCode="0.000000"/>
    <numFmt numFmtId="208" formatCode="0.00000"/>
    <numFmt numFmtId="209" formatCode="0.0000"/>
    <numFmt numFmtId="210" formatCode="0.000"/>
    <numFmt numFmtId="211" formatCode="0.00000000"/>
    <numFmt numFmtId="212" formatCode="0.0"/>
    <numFmt numFmtId="213" formatCode="#,##0.0"/>
    <numFmt numFmtId="214" formatCode="#,##0.000"/>
    <numFmt numFmtId="215" formatCode="&quot;Ja&quot;;&quot;Ja&quot;;&quot;Nein&quot;"/>
    <numFmt numFmtId="216" formatCode="&quot;Wahr&quot;;&quot;Wahr&quot;;&quot;Falsch&quot;"/>
    <numFmt numFmtId="217" formatCode="&quot;Ein&quot;;&quot;Ein&quot;;&quot;Aus&quot;"/>
  </numFmts>
  <fonts count="12">
    <font>
      <sz val="12"/>
      <name val="Times New Roman"/>
      <family val="0"/>
    </font>
    <font>
      <b/>
      <i/>
      <sz val="12"/>
      <color indexed="10"/>
      <name val="Century Gothic"/>
      <family val="2"/>
    </font>
    <font>
      <sz val="10"/>
      <name val="Century Gothic"/>
      <family val="2"/>
    </font>
    <font>
      <b/>
      <sz val="14"/>
      <name val="Century Gothic"/>
      <family val="2"/>
    </font>
    <font>
      <sz val="14"/>
      <name val="Century Gothic"/>
      <family val="2"/>
    </font>
    <font>
      <sz val="18"/>
      <name val="Century Gothic"/>
      <family val="2"/>
    </font>
    <font>
      <b/>
      <sz val="12"/>
      <name val="Century Gothic"/>
      <family val="2"/>
    </font>
    <font>
      <sz val="10"/>
      <color indexed="10"/>
      <name val="Century Gothic"/>
      <family val="2"/>
    </font>
    <font>
      <b/>
      <sz val="10"/>
      <name val="Century Gothic"/>
      <family val="2"/>
    </font>
    <font>
      <sz val="8"/>
      <name val="Century Gothic"/>
      <family val="2"/>
    </font>
    <font>
      <sz val="8"/>
      <name val="Times New Roman"/>
      <family val="1"/>
    </font>
    <font>
      <sz val="10"/>
      <color indexed="9"/>
      <name val="Century Gothic"/>
      <family val="2"/>
    </font>
  </fonts>
  <fills count="6">
    <fill>
      <patternFill/>
    </fill>
    <fill>
      <patternFill patternType="gray125"/>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14"/>
        <bgColor indexed="64"/>
      </patternFill>
    </fill>
  </fills>
  <borders count="48">
    <border>
      <left/>
      <right/>
      <top/>
      <bottom/>
      <diagonal/>
    </border>
    <border>
      <left style="thin"/>
      <right style="thin"/>
      <top>
        <color indexed="63"/>
      </top>
      <bottom>
        <color indexed="63"/>
      </bottom>
    </border>
    <border>
      <left>
        <color indexed="63"/>
      </left>
      <right style="thin"/>
      <top style="medium"/>
      <bottom style="medium"/>
    </border>
    <border>
      <left style="thin"/>
      <right style="thin"/>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medium"/>
      <top style="medium"/>
      <bottom style="medium"/>
    </border>
    <border>
      <left style="thin"/>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thin"/>
      <right>
        <color indexed="63"/>
      </right>
      <top style="medium"/>
      <bottom style="mediu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medium"/>
      <bottom>
        <color indexed="63"/>
      </bottom>
    </border>
    <border>
      <left style="thin"/>
      <right style="thin"/>
      <top>
        <color indexed="63"/>
      </top>
      <bottom style="mediu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medium"/>
      <right style="thin"/>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80">
    <xf numFmtId="0" fontId="0" fillId="0" borderId="0" xfId="0" applyAlignment="1">
      <alignment/>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2" borderId="3" xfId="0" applyFont="1" applyFill="1" applyBorder="1" applyAlignment="1">
      <alignment horizontal="center" vertical="center"/>
    </xf>
    <xf numFmtId="0" fontId="2" fillId="0" borderId="3" xfId="0" applyFont="1" applyBorder="1" applyAlignment="1">
      <alignment horizontal="center" vertical="center"/>
    </xf>
    <xf numFmtId="4" fontId="2" fillId="0" borderId="4" xfId="0" applyNumberFormat="1" applyFont="1" applyBorder="1" applyAlignment="1">
      <alignment vertical="center"/>
    </xf>
    <xf numFmtId="4" fontId="2" fillId="2" borderId="5" xfId="0" applyNumberFormat="1" applyFont="1" applyFill="1" applyBorder="1" applyAlignment="1">
      <alignment vertical="center"/>
    </xf>
    <xf numFmtId="4" fontId="2" fillId="0" borderId="5" xfId="0" applyNumberFormat="1" applyFont="1" applyBorder="1" applyAlignment="1">
      <alignment vertical="center"/>
    </xf>
    <xf numFmtId="4" fontId="2" fillId="2" borderId="6" xfId="0" applyNumberFormat="1" applyFont="1" applyFill="1" applyBorder="1" applyAlignment="1">
      <alignment vertical="center"/>
    </xf>
    <xf numFmtId="4" fontId="2" fillId="3" borderId="4" xfId="0" applyNumberFormat="1" applyFont="1" applyFill="1" applyBorder="1" applyAlignment="1">
      <alignment vertical="center"/>
    </xf>
    <xf numFmtId="4" fontId="2" fillId="3" borderId="5" xfId="0" applyNumberFormat="1" applyFont="1" applyFill="1" applyBorder="1" applyAlignment="1">
      <alignment vertical="center"/>
    </xf>
    <xf numFmtId="4" fontId="2" fillId="3" borderId="7" xfId="0" applyNumberFormat="1" applyFont="1" applyFill="1" applyBorder="1" applyAlignment="1">
      <alignment vertical="center"/>
    </xf>
    <xf numFmtId="4" fontId="2" fillId="3" borderId="8" xfId="0" applyNumberFormat="1" applyFont="1" applyFill="1" applyBorder="1" applyAlignment="1">
      <alignment vertical="center"/>
    </xf>
    <xf numFmtId="4" fontId="2" fillId="3" borderId="9" xfId="0" applyNumberFormat="1" applyFont="1" applyFill="1" applyBorder="1" applyAlignment="1">
      <alignment vertical="center"/>
    </xf>
    <xf numFmtId="4" fontId="2" fillId="3" borderId="10" xfId="0" applyNumberFormat="1" applyFont="1" applyFill="1" applyBorder="1" applyAlignment="1">
      <alignment vertical="center"/>
    </xf>
    <xf numFmtId="4" fontId="2" fillId="0" borderId="8" xfId="0" applyNumberFormat="1" applyFont="1" applyBorder="1" applyAlignment="1">
      <alignment vertical="center"/>
    </xf>
    <xf numFmtId="4" fontId="2" fillId="2" borderId="9" xfId="0" applyNumberFormat="1" applyFont="1" applyFill="1" applyBorder="1" applyAlignment="1">
      <alignment vertical="center"/>
    </xf>
    <xf numFmtId="4" fontId="2" fillId="0" borderId="9" xfId="0" applyNumberFormat="1" applyFont="1" applyBorder="1" applyAlignment="1">
      <alignment vertical="center"/>
    </xf>
    <xf numFmtId="4" fontId="2" fillId="2" borderId="10" xfId="0" applyNumberFormat="1" applyFont="1" applyFill="1" applyBorder="1" applyAlignment="1">
      <alignment vertical="center"/>
    </xf>
    <xf numFmtId="4" fontId="2" fillId="3" borderId="11" xfId="0" applyNumberFormat="1" applyFont="1" applyFill="1" applyBorder="1" applyAlignment="1">
      <alignment vertical="center"/>
    </xf>
    <xf numFmtId="4" fontId="2" fillId="0" borderId="8" xfId="0" applyNumberFormat="1" applyFont="1" applyFill="1" applyBorder="1" applyAlignment="1">
      <alignment vertical="center"/>
    </xf>
    <xf numFmtId="4" fontId="2" fillId="0" borderId="11" xfId="0" applyNumberFormat="1" applyFont="1" applyBorder="1" applyAlignment="1">
      <alignment vertical="center"/>
    </xf>
    <xf numFmtId="4" fontId="2" fillId="4" borderId="9" xfId="0" applyNumberFormat="1" applyFont="1" applyFill="1" applyBorder="1" applyAlignment="1">
      <alignment vertical="center"/>
    </xf>
    <xf numFmtId="4" fontId="2" fillId="0" borderId="12" xfId="0" applyNumberFormat="1" applyFont="1" applyBorder="1" applyAlignment="1">
      <alignment horizontal="center" vertical="center" wrapText="1"/>
    </xf>
    <xf numFmtId="0" fontId="2" fillId="2" borderId="1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 fontId="2" fillId="0" borderId="12" xfId="0" applyNumberFormat="1" applyFont="1" applyBorder="1" applyAlignment="1">
      <alignment horizontal="center" vertical="center"/>
    </xf>
    <xf numFmtId="4" fontId="2" fillId="0" borderId="14" xfId="0" applyNumberFormat="1" applyFont="1" applyBorder="1" applyAlignment="1">
      <alignment horizontal="center" vertical="center"/>
    </xf>
    <xf numFmtId="4" fontId="2" fillId="0" borderId="14" xfId="0" applyNumberFormat="1" applyFont="1" applyBorder="1" applyAlignment="1">
      <alignment horizontal="center" vertical="center" wrapText="1"/>
    </xf>
    <xf numFmtId="4" fontId="2" fillId="0" borderId="14" xfId="0" applyNumberFormat="1" applyFont="1" applyFill="1" applyBorder="1" applyAlignment="1">
      <alignment horizontal="center" vertical="center"/>
    </xf>
    <xf numFmtId="0" fontId="2" fillId="0" borderId="12" xfId="0" applyFont="1" applyBorder="1" applyAlignment="1">
      <alignment horizontal="center" vertical="center"/>
    </xf>
    <xf numFmtId="2" fontId="2" fillId="0" borderId="2" xfId="0" applyNumberFormat="1" applyFont="1" applyBorder="1" applyAlignment="1">
      <alignment vertical="center"/>
    </xf>
    <xf numFmtId="2" fontId="2" fillId="2" borderId="3" xfId="0" applyNumberFormat="1" applyFont="1" applyFill="1" applyBorder="1" applyAlignment="1">
      <alignment vertical="center"/>
    </xf>
    <xf numFmtId="2" fontId="2" fillId="0" borderId="3" xfId="0" applyNumberFormat="1" applyFont="1" applyBorder="1" applyAlignment="1">
      <alignment vertical="center"/>
    </xf>
    <xf numFmtId="2" fontId="2" fillId="2" borderId="13" xfId="0" applyNumberFormat="1" applyFont="1" applyFill="1" applyBorder="1" applyAlignment="1">
      <alignment vertical="center"/>
    </xf>
    <xf numFmtId="4" fontId="5" fillId="5" borderId="12" xfId="0" applyNumberFormat="1" applyFont="1" applyFill="1" applyBorder="1" applyAlignment="1">
      <alignment horizontal="center" vertical="center"/>
    </xf>
    <xf numFmtId="4" fontId="2" fillId="0" borderId="15" xfId="0" applyNumberFormat="1" applyFont="1" applyBorder="1" applyAlignment="1">
      <alignment horizontal="center" vertical="center"/>
    </xf>
    <xf numFmtId="4" fontId="2" fillId="0" borderId="16" xfId="0" applyNumberFormat="1" applyFont="1" applyBorder="1" applyAlignment="1">
      <alignment horizontal="center" vertical="center"/>
    </xf>
    <xf numFmtId="4" fontId="2" fillId="0" borderId="0" xfId="0" applyNumberFormat="1" applyFont="1" applyBorder="1" applyAlignment="1">
      <alignment horizontal="center" vertical="center"/>
    </xf>
    <xf numFmtId="2" fontId="2" fillId="0" borderId="2" xfId="0" applyNumberFormat="1" applyFont="1" applyFill="1" applyBorder="1" applyAlignment="1">
      <alignment vertical="center"/>
    </xf>
    <xf numFmtId="2" fontId="2" fillId="0" borderId="3" xfId="0" applyNumberFormat="1" applyFont="1" applyFill="1" applyBorder="1" applyAlignment="1">
      <alignment vertical="center"/>
    </xf>
    <xf numFmtId="2" fontId="2" fillId="0" borderId="17" xfId="0" applyNumberFormat="1" applyFont="1" applyFill="1" applyBorder="1" applyAlignment="1">
      <alignment vertical="center"/>
    </xf>
    <xf numFmtId="4" fontId="2" fillId="0" borderId="18" xfId="0" applyNumberFormat="1" applyFont="1" applyBorder="1" applyAlignment="1">
      <alignment horizontal="center" vertical="center"/>
    </xf>
    <xf numFmtId="4" fontId="2" fillId="3" borderId="19" xfId="0" applyNumberFormat="1" applyFont="1" applyFill="1" applyBorder="1" applyAlignment="1">
      <alignment vertical="center"/>
    </xf>
    <xf numFmtId="4" fontId="2" fillId="3" borderId="20" xfId="0" applyNumberFormat="1" applyFont="1" applyFill="1" applyBorder="1" applyAlignment="1">
      <alignment vertical="center"/>
    </xf>
    <xf numFmtId="4" fontId="2" fillId="3" borderId="21" xfId="0" applyNumberFormat="1" applyFont="1" applyFill="1" applyBorder="1" applyAlignment="1">
      <alignment vertical="center"/>
    </xf>
    <xf numFmtId="4" fontId="2" fillId="0" borderId="20" xfId="0" applyNumberFormat="1" applyFont="1" applyBorder="1" applyAlignment="1">
      <alignment vertical="center"/>
    </xf>
    <xf numFmtId="4" fontId="2" fillId="2" borderId="20" xfId="0" applyNumberFormat="1" applyFont="1" applyFill="1" applyBorder="1" applyAlignment="1">
      <alignment vertical="center"/>
    </xf>
    <xf numFmtId="4" fontId="2" fillId="0" borderId="22" xfId="0" applyNumberFormat="1" applyFont="1" applyBorder="1" applyAlignment="1">
      <alignment vertical="center"/>
    </xf>
    <xf numFmtId="4" fontId="2" fillId="0" borderId="23" xfId="0" applyNumberFormat="1" applyFont="1" applyBorder="1" applyAlignment="1">
      <alignment horizontal="center" vertical="center"/>
    </xf>
    <xf numFmtId="0" fontId="4" fillId="0" borderId="24" xfId="0" applyFont="1" applyBorder="1" applyAlignment="1">
      <alignment horizontal="center" vertical="center"/>
    </xf>
    <xf numFmtId="3" fontId="2" fillId="0" borderId="25"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2" fillId="2" borderId="13" xfId="0" applyFont="1" applyFill="1" applyBorder="1" applyAlignment="1">
      <alignment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0" borderId="35"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27" xfId="0" applyFont="1" applyFill="1" applyBorder="1" applyAlignment="1">
      <alignment horizontal="center" vertical="center"/>
    </xf>
    <xf numFmtId="0" fontId="2" fillId="2" borderId="34" xfId="0" applyFont="1" applyFill="1" applyBorder="1" applyAlignment="1">
      <alignment horizontal="center" vertical="center"/>
    </xf>
    <xf numFmtId="0" fontId="2" fillId="0" borderId="36"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26"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37"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38" xfId="0" applyFont="1" applyBorder="1" applyAlignment="1">
      <alignment horizontal="center" vertical="center"/>
    </xf>
    <xf numFmtId="0" fontId="2" fillId="0" borderId="26" xfId="0" applyFont="1" applyBorder="1" applyAlignment="1">
      <alignment horizontal="center" vertical="center"/>
    </xf>
    <xf numFmtId="0" fontId="2" fillId="0" borderId="37" xfId="0" applyFont="1" applyBorder="1" applyAlignment="1">
      <alignment horizontal="center" vertical="center"/>
    </xf>
    <xf numFmtId="0" fontId="2" fillId="0" borderId="1" xfId="0" applyFont="1" applyBorder="1" applyAlignment="1">
      <alignment horizontal="center" vertical="center"/>
    </xf>
    <xf numFmtId="3" fontId="1" fillId="4" borderId="25" xfId="0" applyNumberFormat="1" applyFont="1" applyFill="1" applyBorder="1" applyAlignment="1" applyProtection="1">
      <alignment horizontal="center" vertical="center"/>
      <protection locked="0"/>
    </xf>
    <xf numFmtId="3" fontId="1" fillId="4" borderId="14" xfId="0" applyNumberFormat="1" applyFont="1" applyFill="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0" xfId="0" applyFont="1" applyBorder="1" applyAlignment="1">
      <alignment horizontal="center" vertical="center"/>
    </xf>
    <xf numFmtId="4" fontId="3" fillId="0" borderId="35" xfId="0" applyNumberFormat="1" applyFont="1" applyBorder="1" applyAlignment="1">
      <alignment horizontal="center" vertical="center"/>
    </xf>
    <xf numFmtId="4" fontId="8" fillId="0" borderId="35" xfId="0" applyNumberFormat="1" applyFont="1" applyBorder="1" applyAlignment="1">
      <alignment horizontal="center" vertical="center"/>
    </xf>
    <xf numFmtId="4" fontId="8" fillId="2" borderId="35" xfId="0" applyNumberFormat="1" applyFont="1" applyFill="1" applyBorder="1" applyAlignment="1">
      <alignment horizontal="center" vertical="center"/>
    </xf>
    <xf numFmtId="4" fontId="6" fillId="0" borderId="35" xfId="0" applyNumberFormat="1" applyFont="1" applyBorder="1" applyAlignment="1">
      <alignment horizontal="center" vertical="center"/>
    </xf>
    <xf numFmtId="4" fontId="6" fillId="2" borderId="35" xfId="0" applyNumberFormat="1" applyFont="1" applyFill="1" applyBorder="1" applyAlignment="1">
      <alignment horizontal="center" vertical="center"/>
    </xf>
    <xf numFmtId="4" fontId="3" fillId="0" borderId="24" xfId="0" applyNumberFormat="1" applyFont="1" applyBorder="1" applyAlignment="1">
      <alignment horizontal="center" vertical="center"/>
    </xf>
    <xf numFmtId="4" fontId="3" fillId="0" borderId="0" xfId="0" applyNumberFormat="1" applyFont="1" applyBorder="1" applyAlignment="1">
      <alignment horizontal="center" vertical="center"/>
    </xf>
    <xf numFmtId="4" fontId="2" fillId="3" borderId="0" xfId="0" applyNumberFormat="1" applyFont="1" applyFill="1" applyBorder="1" applyAlignment="1">
      <alignment vertical="center"/>
    </xf>
    <xf numFmtId="4" fontId="2" fillId="0" borderId="0" xfId="0" applyNumberFormat="1" applyFont="1" applyFill="1" applyBorder="1" applyAlignment="1">
      <alignment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6" fillId="0" borderId="29" xfId="0" applyFont="1" applyBorder="1" applyAlignment="1">
      <alignment horizontal="center" vertical="center"/>
    </xf>
    <xf numFmtId="4" fontId="2" fillId="3" borderId="39" xfId="0" applyNumberFormat="1" applyFont="1" applyFill="1" applyBorder="1" applyAlignment="1">
      <alignment vertical="center"/>
    </xf>
    <xf numFmtId="4" fontId="2" fillId="2" borderId="39" xfId="0" applyNumberFormat="1" applyFont="1" applyFill="1" applyBorder="1" applyAlignment="1">
      <alignment vertical="center"/>
    </xf>
    <xf numFmtId="4" fontId="2" fillId="3" borderId="40" xfId="0" applyNumberFormat="1" applyFont="1" applyFill="1" applyBorder="1" applyAlignment="1">
      <alignment vertical="center"/>
    </xf>
    <xf numFmtId="0" fontId="6" fillId="0" borderId="29" xfId="0" applyFont="1" applyFill="1" applyBorder="1" applyAlignment="1">
      <alignment horizontal="center" vertical="center"/>
    </xf>
    <xf numFmtId="2" fontId="2" fillId="2" borderId="0" xfId="0" applyNumberFormat="1" applyFont="1" applyFill="1" applyBorder="1" applyAlignment="1">
      <alignment vertical="center"/>
    </xf>
    <xf numFmtId="4" fontId="2" fillId="2" borderId="0" xfId="0" applyNumberFormat="1" applyFont="1" applyFill="1" applyBorder="1" applyAlignment="1">
      <alignmen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0" xfId="0" applyFont="1" applyFill="1" applyBorder="1" applyAlignment="1">
      <alignment horizontal="center" vertical="center"/>
    </xf>
    <xf numFmtId="4" fontId="6" fillId="0" borderId="24" xfId="0" applyNumberFormat="1" applyFont="1" applyFill="1" applyBorder="1" applyAlignment="1">
      <alignment horizontal="center"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4" fontId="3" fillId="0" borderId="30" xfId="0" applyNumberFormat="1" applyFont="1" applyFill="1" applyBorder="1" applyAlignment="1">
      <alignment horizontal="center" vertical="center"/>
    </xf>
    <xf numFmtId="4" fontId="3" fillId="0" borderId="31" xfId="0" applyNumberFormat="1" applyFont="1" applyFill="1" applyBorder="1" applyAlignment="1">
      <alignment horizontal="center" vertical="center"/>
    </xf>
    <xf numFmtId="4" fontId="3" fillId="0" borderId="24" xfId="0" applyNumberFormat="1" applyFont="1" applyFill="1" applyBorder="1" applyAlignment="1">
      <alignment horizontal="center" vertical="center"/>
    </xf>
    <xf numFmtId="2" fontId="2" fillId="0" borderId="29" xfId="0" applyNumberFormat="1" applyFont="1" applyFill="1" applyBorder="1" applyAlignment="1">
      <alignment vertical="center"/>
    </xf>
    <xf numFmtId="4" fontId="3" fillId="0" borderId="28" xfId="0" applyNumberFormat="1" applyFont="1" applyFill="1" applyBorder="1" applyAlignment="1">
      <alignment horizontal="center" vertical="center"/>
    </xf>
    <xf numFmtId="4" fontId="8" fillId="0" borderId="24" xfId="0" applyNumberFormat="1" applyFont="1" applyFill="1" applyBorder="1" applyAlignment="1">
      <alignment horizontal="center" vertical="center"/>
    </xf>
    <xf numFmtId="4" fontId="2" fillId="0" borderId="41" xfId="0" applyNumberFormat="1" applyFont="1" applyFill="1" applyBorder="1" applyAlignment="1">
      <alignment vertical="center"/>
    </xf>
    <xf numFmtId="2" fontId="9" fillId="0" borderId="0" xfId="0" applyNumberFormat="1" applyFont="1" applyAlignment="1">
      <alignment/>
    </xf>
    <xf numFmtId="212" fontId="9" fillId="0" borderId="0" xfId="0" applyNumberFormat="1" applyFont="1" applyAlignment="1">
      <alignment/>
    </xf>
    <xf numFmtId="0" fontId="10" fillId="0" borderId="0" xfId="0" applyFont="1" applyAlignment="1">
      <alignment/>
    </xf>
    <xf numFmtId="212" fontId="2" fillId="2" borderId="0" xfId="0" applyNumberFormat="1" applyFont="1" applyFill="1" applyBorder="1" applyAlignment="1">
      <alignment horizontal="center" vertical="center"/>
    </xf>
    <xf numFmtId="4" fontId="7" fillId="0" borderId="0" xfId="0" applyNumberFormat="1" applyFont="1" applyBorder="1" applyAlignment="1">
      <alignment horizontal="left" vertical="center"/>
    </xf>
    <xf numFmtId="4" fontId="2" fillId="0" borderId="0" xfId="0" applyNumberFormat="1" applyFont="1" applyBorder="1" applyAlignment="1">
      <alignment horizontal="left" vertical="center"/>
    </xf>
    <xf numFmtId="4" fontId="6" fillId="0" borderId="35"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2" fillId="0" borderId="0" xfId="0" applyNumberFormat="1" applyFont="1" applyBorder="1" applyAlignment="1">
      <alignment vertical="center"/>
    </xf>
    <xf numFmtId="4" fontId="11" fillId="0" borderId="0" xfId="0" applyNumberFormat="1" applyFont="1" applyFill="1" applyBorder="1" applyAlignment="1">
      <alignment vertical="center"/>
    </xf>
    <xf numFmtId="4" fontId="2" fillId="0" borderId="0"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0" xfId="0" applyFont="1" applyAlignment="1">
      <alignment wrapText="1"/>
    </xf>
    <xf numFmtId="0" fontId="10" fillId="0" borderId="0" xfId="0" applyFont="1" applyAlignment="1">
      <alignment wrapText="1"/>
    </xf>
    <xf numFmtId="0" fontId="9" fillId="0" borderId="0" xfId="0" applyFont="1" applyAlignment="1">
      <alignment vertical="center" wrapText="1"/>
    </xf>
    <xf numFmtId="0" fontId="0" fillId="0" borderId="0" xfId="0" applyAlignment="1">
      <alignment vertical="center" wrapText="1"/>
    </xf>
    <xf numFmtId="0" fontId="3" fillId="4" borderId="42" xfId="0" applyFont="1" applyFill="1" applyBorder="1" applyAlignment="1">
      <alignment horizontal="left" vertical="center"/>
    </xf>
    <xf numFmtId="0" fontId="3" fillId="4" borderId="0" xfId="0" applyFont="1" applyFill="1" applyBorder="1" applyAlignment="1">
      <alignment horizontal="left" vertical="center"/>
    </xf>
    <xf numFmtId="4" fontId="2" fillId="0" borderId="2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4" fontId="3" fillId="0" borderId="26"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27" xfId="0" applyNumberFormat="1" applyFont="1" applyBorder="1" applyAlignment="1">
      <alignment horizontal="center" vertical="center"/>
    </xf>
    <xf numFmtId="4" fontId="3" fillId="2" borderId="26"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3" fillId="2" borderId="27" xfId="0" applyNumberFormat="1" applyFont="1" applyFill="1" applyBorder="1" applyAlignment="1">
      <alignment horizontal="center" vertical="center"/>
    </xf>
    <xf numFmtId="4" fontId="3" fillId="0" borderId="38" xfId="0" applyNumberFormat="1" applyFont="1" applyFill="1" applyBorder="1" applyAlignment="1">
      <alignment horizontal="center" vertical="center"/>
    </xf>
    <xf numFmtId="4" fontId="3" fillId="0" borderId="43" xfId="0" applyNumberFormat="1" applyFont="1" applyFill="1" applyBorder="1" applyAlignment="1">
      <alignment horizontal="center" vertical="center"/>
    </xf>
    <xf numFmtId="4" fontId="3" fillId="0" borderId="44" xfId="0" applyNumberFormat="1" applyFont="1" applyFill="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6" fillId="0" borderId="45"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45" xfId="0" applyFont="1" applyFill="1" applyBorder="1" applyAlignment="1">
      <alignment horizontal="center" vertical="center"/>
    </xf>
    <xf numFmtId="4" fontId="3" fillId="2" borderId="38" xfId="0" applyNumberFormat="1" applyFont="1" applyFill="1" applyBorder="1" applyAlignment="1">
      <alignment horizontal="center" vertical="center"/>
    </xf>
    <xf numFmtId="4" fontId="3" fillId="2" borderId="43" xfId="0" applyNumberFormat="1" applyFont="1" applyFill="1" applyBorder="1" applyAlignment="1">
      <alignment horizontal="center" vertical="center"/>
    </xf>
    <xf numFmtId="4" fontId="3" fillId="2" borderId="44" xfId="0" applyNumberFormat="1" applyFont="1" applyFill="1" applyBorder="1" applyAlignment="1">
      <alignment horizontal="center" vertical="center"/>
    </xf>
    <xf numFmtId="4" fontId="3" fillId="0" borderId="37" xfId="0" applyNumberFormat="1" applyFont="1" applyBorder="1" applyAlignment="1">
      <alignment horizontal="center" vertical="center"/>
    </xf>
    <xf numFmtId="4" fontId="3" fillId="0" borderId="35" xfId="0" applyNumberFormat="1" applyFont="1" applyBorder="1" applyAlignment="1">
      <alignment horizontal="center" vertical="center"/>
    </xf>
    <xf numFmtId="4" fontId="3" fillId="2" borderId="33" xfId="0" applyNumberFormat="1" applyFont="1" applyFill="1" applyBorder="1" applyAlignment="1">
      <alignment horizontal="center" vertical="center"/>
    </xf>
    <xf numFmtId="4" fontId="3" fillId="2" borderId="34" xfId="0" applyNumberFormat="1" applyFont="1" applyFill="1" applyBorder="1" applyAlignment="1">
      <alignment horizontal="center" vertical="center"/>
    </xf>
    <xf numFmtId="4" fontId="3" fillId="2" borderId="32" xfId="0" applyNumberFormat="1"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27" xfId="0" applyNumberFormat="1" applyFont="1" applyFill="1" applyBorder="1" applyAlignment="1">
      <alignment horizontal="center" vertical="center"/>
    </xf>
    <xf numFmtId="0" fontId="3" fillId="0" borderId="0" xfId="0" applyFont="1" applyBorder="1" applyAlignment="1">
      <alignment horizontal="center" vertical="center" wrapText="1"/>
    </xf>
    <xf numFmtId="4" fontId="3" fillId="0" borderId="36" xfId="0" applyNumberFormat="1"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3" fontId="3" fillId="0" borderId="37" xfId="0" applyNumberFormat="1" applyFont="1" applyBorder="1" applyAlignment="1">
      <alignment horizontal="center" vertical="center"/>
    </xf>
    <xf numFmtId="3" fontId="3" fillId="0" borderId="35" xfId="0" applyNumberFormat="1"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
  <dimension ref="A1:S840"/>
  <sheetViews>
    <sheetView showGridLines="0" showZeros="0" tabSelected="1" workbookViewId="0" topLeftCell="A305">
      <selection activeCell="L179" sqref="L179"/>
    </sheetView>
  </sheetViews>
  <sheetFormatPr defaultColWidth="11.00390625" defaultRowHeight="15.75"/>
  <cols>
    <col min="1" max="1" width="11.50390625" style="41" bestFit="1" customWidth="1"/>
    <col min="2" max="3" width="8.625" style="2" customWidth="1"/>
    <col min="4" max="9" width="8.625" style="2" bestFit="1" customWidth="1"/>
    <col min="10" max="10" width="8.625" style="2" customWidth="1"/>
    <col min="11" max="11" width="11.50390625" style="2" customWidth="1"/>
    <col min="12" max="16384" width="11.00390625" style="2" customWidth="1"/>
  </cols>
  <sheetData>
    <row r="1" spans="1:11" ht="51" customHeight="1" thickBot="1">
      <c r="A1" s="174" t="s">
        <v>11</v>
      </c>
      <c r="B1" s="174"/>
      <c r="C1" s="174"/>
      <c r="D1" s="174"/>
      <c r="E1" s="174"/>
      <c r="F1" s="174"/>
      <c r="G1" s="174"/>
      <c r="H1" s="174"/>
      <c r="I1" s="174"/>
      <c r="J1" s="174"/>
      <c r="K1" s="174"/>
    </row>
    <row r="2" spans="1:11" ht="19.5" customHeight="1">
      <c r="A2" s="83">
        <v>15</v>
      </c>
      <c r="B2" s="141" t="s">
        <v>13</v>
      </c>
      <c r="C2" s="142"/>
      <c r="D2" s="142"/>
      <c r="E2" s="1"/>
      <c r="F2" s="1"/>
      <c r="G2" s="1"/>
      <c r="H2" s="1"/>
      <c r="I2" s="1"/>
      <c r="J2" s="1"/>
      <c r="K2" s="54">
        <f>A2*10</f>
        <v>150</v>
      </c>
    </row>
    <row r="3" spans="1:11" ht="28.5" customHeight="1">
      <c r="A3" s="30" t="s">
        <v>5</v>
      </c>
      <c r="B3" s="1"/>
      <c r="C3" s="1"/>
      <c r="D3" s="1"/>
      <c r="E3" s="1"/>
      <c r="F3" s="1"/>
      <c r="G3" s="1"/>
      <c r="H3" s="1"/>
      <c r="I3" s="1"/>
      <c r="J3" s="1"/>
      <c r="K3" s="31" t="s">
        <v>6</v>
      </c>
    </row>
    <row r="4" spans="1:11" ht="19.5" customHeight="1">
      <c r="A4" s="84">
        <v>800</v>
      </c>
      <c r="B4" s="141" t="s">
        <v>13</v>
      </c>
      <c r="C4" s="142"/>
      <c r="D4" s="142"/>
      <c r="E4" s="1"/>
      <c r="F4" s="1"/>
      <c r="G4" s="1"/>
      <c r="H4" s="1"/>
      <c r="I4" s="1"/>
      <c r="J4" s="1"/>
      <c r="K4" s="32">
        <f>A4/3600</f>
        <v>0.2222222222222222</v>
      </c>
    </row>
    <row r="5" spans="1:11" ht="19.5" customHeight="1" thickBot="1">
      <c r="A5" s="52" t="s">
        <v>12</v>
      </c>
      <c r="B5" s="1"/>
      <c r="C5" s="1"/>
      <c r="D5" s="1"/>
      <c r="E5" s="1"/>
      <c r="F5" s="1"/>
      <c r="G5" s="1"/>
      <c r="H5" s="1"/>
      <c r="I5" s="1"/>
      <c r="J5" s="1"/>
      <c r="K5" s="52" t="s">
        <v>7</v>
      </c>
    </row>
    <row r="6" spans="1:11" ht="15" customHeight="1" thickBot="1">
      <c r="A6" s="53"/>
      <c r="B6" s="53"/>
      <c r="C6" s="53"/>
      <c r="D6" s="53"/>
      <c r="E6" s="53"/>
      <c r="F6" s="53"/>
      <c r="G6" s="53"/>
      <c r="H6" s="53"/>
      <c r="I6" s="53"/>
      <c r="J6" s="53"/>
      <c r="K6" s="53"/>
    </row>
    <row r="7" spans="1:11" ht="30" customHeight="1" thickBot="1">
      <c r="A7" s="25" t="s">
        <v>14</v>
      </c>
      <c r="B7" s="158" t="s">
        <v>10</v>
      </c>
      <c r="C7" s="159"/>
      <c r="D7" s="159"/>
      <c r="E7" s="159"/>
      <c r="F7" s="159"/>
      <c r="G7" s="159"/>
      <c r="H7" s="159"/>
      <c r="I7" s="160"/>
      <c r="J7" s="99"/>
      <c r="K7" s="25" t="s">
        <v>14</v>
      </c>
    </row>
    <row r="8" spans="1:11" ht="13.5">
      <c r="A8" s="143" t="s">
        <v>15</v>
      </c>
      <c r="B8" s="79">
        <v>1411751</v>
      </c>
      <c r="C8" s="72">
        <v>1411752</v>
      </c>
      <c r="D8" s="80">
        <v>1411753</v>
      </c>
      <c r="E8" s="72">
        <v>1411754</v>
      </c>
      <c r="F8" s="80">
        <v>1411755</v>
      </c>
      <c r="G8" s="72">
        <v>1411756</v>
      </c>
      <c r="H8" s="80">
        <v>1411757</v>
      </c>
      <c r="I8" s="74">
        <v>1411758</v>
      </c>
      <c r="J8" s="106"/>
      <c r="K8" s="143" t="s">
        <v>15</v>
      </c>
    </row>
    <row r="9" spans="1:11" ht="14.25" thickBot="1">
      <c r="A9" s="144"/>
      <c r="B9" s="81">
        <v>1411761</v>
      </c>
      <c r="C9" s="76">
        <v>1411762</v>
      </c>
      <c r="D9" s="82">
        <v>1411763</v>
      </c>
      <c r="E9" s="76">
        <v>1411764</v>
      </c>
      <c r="F9" s="82">
        <v>1411765</v>
      </c>
      <c r="G9" s="76">
        <v>1411766</v>
      </c>
      <c r="H9" s="82">
        <v>1411767</v>
      </c>
      <c r="I9" s="78">
        <v>1411768</v>
      </c>
      <c r="J9" s="115"/>
      <c r="K9" s="144"/>
    </row>
    <row r="10" spans="1:11" ht="14.25" thickBot="1">
      <c r="A10" s="29" t="s">
        <v>0</v>
      </c>
      <c r="B10" s="4">
        <v>15</v>
      </c>
      <c r="C10" s="5">
        <v>20</v>
      </c>
      <c r="D10" s="6">
        <v>25</v>
      </c>
      <c r="E10" s="5">
        <v>32</v>
      </c>
      <c r="F10" s="6">
        <v>40</v>
      </c>
      <c r="G10" s="5">
        <v>50</v>
      </c>
      <c r="H10" s="6">
        <v>65</v>
      </c>
      <c r="I10" s="26">
        <v>80</v>
      </c>
      <c r="J10" s="107"/>
      <c r="K10" s="29" t="s">
        <v>0</v>
      </c>
    </row>
    <row r="11" spans="1:11" ht="9.75" customHeight="1">
      <c r="A11" s="155" t="s">
        <v>16</v>
      </c>
      <c r="B11" s="175">
        <f aca="true" t="shared" si="0" ref="B11:I11">IF($A$18&gt;B17,"#NV",(LOOKUP($A$18,B19:B176,$A19:$A176)+B18))</f>
        <v>2.5</v>
      </c>
      <c r="C11" s="149">
        <f t="shared" si="0"/>
        <v>3.5</v>
      </c>
      <c r="D11" s="146">
        <f t="shared" si="0"/>
        <v>3.25</v>
      </c>
      <c r="E11" s="149">
        <f t="shared" si="0"/>
        <v>2.5</v>
      </c>
      <c r="F11" s="146">
        <f t="shared" si="0"/>
        <v>1.25</v>
      </c>
      <c r="G11" s="149" t="e">
        <f t="shared" si="0"/>
        <v>#N/A</v>
      </c>
      <c r="H11" s="146" t="e">
        <f t="shared" si="0"/>
        <v>#N/A</v>
      </c>
      <c r="I11" s="169" t="e">
        <f t="shared" si="0"/>
        <v>#N/A</v>
      </c>
      <c r="J11" s="121"/>
      <c r="K11" s="155" t="s">
        <v>16</v>
      </c>
    </row>
    <row r="12" spans="1:11" ht="9.75" customHeight="1">
      <c r="A12" s="156"/>
      <c r="B12" s="165"/>
      <c r="C12" s="150"/>
      <c r="D12" s="147"/>
      <c r="E12" s="150"/>
      <c r="F12" s="147"/>
      <c r="G12" s="150"/>
      <c r="H12" s="147"/>
      <c r="I12" s="167"/>
      <c r="J12" s="117"/>
      <c r="K12" s="156"/>
    </row>
    <row r="13" spans="1:11" ht="9.75" customHeight="1">
      <c r="A13" s="156"/>
      <c r="B13" s="165"/>
      <c r="C13" s="150"/>
      <c r="D13" s="147"/>
      <c r="E13" s="150"/>
      <c r="F13" s="147"/>
      <c r="G13" s="150"/>
      <c r="H13" s="147"/>
      <c r="I13" s="167"/>
      <c r="J13" s="117"/>
      <c r="K13" s="156"/>
    </row>
    <row r="14" spans="1:11" ht="9.75" customHeight="1" thickBot="1">
      <c r="A14" s="157"/>
      <c r="B14" s="166"/>
      <c r="C14" s="151"/>
      <c r="D14" s="148"/>
      <c r="E14" s="151"/>
      <c r="F14" s="148"/>
      <c r="G14" s="151"/>
      <c r="H14" s="148"/>
      <c r="I14" s="168"/>
      <c r="J14" s="118"/>
      <c r="K14" s="157"/>
    </row>
    <row r="15" spans="1:11" ht="25.5" customHeight="1" thickBot="1">
      <c r="A15" s="86" t="s">
        <v>17</v>
      </c>
      <c r="B15" s="89">
        <f aca="true" t="shared" si="1" ref="B15:I15">IF(B11="#NV","#NV",B16)</f>
        <v>1.1052426603603842</v>
      </c>
      <c r="C15" s="90">
        <f t="shared" si="1"/>
        <v>0.6064431606915688</v>
      </c>
      <c r="D15" s="89">
        <f t="shared" si="1"/>
        <v>0.38243690669909497</v>
      </c>
      <c r="E15" s="90">
        <f t="shared" si="1"/>
        <v>0.21953749664594344</v>
      </c>
      <c r="F15" s="89">
        <f t="shared" si="1"/>
        <v>0.16193660919636593</v>
      </c>
      <c r="G15" s="90" t="e">
        <f t="shared" si="1"/>
        <v>#N/A</v>
      </c>
      <c r="H15" s="89" t="e">
        <f t="shared" si="1"/>
        <v>#N/A</v>
      </c>
      <c r="I15" s="90" t="e">
        <f t="shared" si="1"/>
        <v>#N/A</v>
      </c>
      <c r="J15" s="122"/>
      <c r="K15" s="85" t="s">
        <v>17</v>
      </c>
    </row>
    <row r="16" spans="1:11" ht="21" customHeight="1" hidden="1" thickBot="1">
      <c r="A16" s="85"/>
      <c r="B16" s="88">
        <f>($K$4*4000)/(PI()*16^2)</f>
        <v>1.1052426603603842</v>
      </c>
      <c r="C16" s="88">
        <f>($K$4*4000)/(PI()*21.6^2)</f>
        <v>0.6064431606915688</v>
      </c>
      <c r="D16" s="88">
        <f>($K$4*4000)/(PI()*27.2^2)</f>
        <v>0.38243690669909497</v>
      </c>
      <c r="E16" s="88">
        <f>($K$4*4000)/(PI()*35.9^2)</f>
        <v>0.21953749664594344</v>
      </c>
      <c r="F16" s="88">
        <f>($K$4*4000)/(PI()*41.8^2)</f>
        <v>0.16193660919636593</v>
      </c>
      <c r="G16" s="88">
        <f>($K$4*4000)/(PI()*54.5^2)</f>
        <v>0.09525868901683641</v>
      </c>
      <c r="H16" s="88">
        <f>($K$4*4000)/(PI()*70.3^2)</f>
        <v>0.057251511213324405</v>
      </c>
      <c r="I16" s="88">
        <f>($K$4*4000)/(PI()*82.5^2)</f>
        <v>0.041570926876364864</v>
      </c>
      <c r="J16" s="119"/>
      <c r="K16" s="85"/>
    </row>
    <row r="17" spans="1:11" ht="24.75" customHeight="1" thickBot="1">
      <c r="A17" s="33" t="s">
        <v>1</v>
      </c>
      <c r="B17" s="34">
        <v>4.75</v>
      </c>
      <c r="C17" s="35">
        <v>6.12</v>
      </c>
      <c r="D17" s="36">
        <v>10.4</v>
      </c>
      <c r="E17" s="35">
        <v>15.97</v>
      </c>
      <c r="F17" s="36">
        <v>23.5</v>
      </c>
      <c r="G17" s="35">
        <v>47.89</v>
      </c>
      <c r="H17" s="36">
        <v>84.2</v>
      </c>
      <c r="I17" s="37">
        <v>133.2</v>
      </c>
      <c r="J17" s="120"/>
      <c r="K17" s="29" t="s">
        <v>1</v>
      </c>
    </row>
    <row r="18" spans="1:11" ht="24.75" customHeight="1" hidden="1" thickBot="1">
      <c r="A18" s="38">
        <f>(($A$4/1000)/(SQRT($A$2/100)))</f>
        <v>2.0655911179772892</v>
      </c>
      <c r="B18" s="34">
        <v>0.25</v>
      </c>
      <c r="C18" s="35">
        <v>0.25</v>
      </c>
      <c r="D18" s="36">
        <v>0.25</v>
      </c>
      <c r="E18" s="35">
        <v>0.25</v>
      </c>
      <c r="F18" s="36">
        <v>0.25</v>
      </c>
      <c r="G18" s="35">
        <v>0.25</v>
      </c>
      <c r="H18" s="36">
        <v>0.25</v>
      </c>
      <c r="I18" s="37">
        <v>0.25</v>
      </c>
      <c r="J18" s="120"/>
      <c r="K18" s="29" t="s">
        <v>8</v>
      </c>
    </row>
    <row r="19" spans="1:11" ht="13.5" customHeight="1" hidden="1">
      <c r="A19" s="39">
        <v>0.5</v>
      </c>
      <c r="B19" s="7">
        <v>0.27</v>
      </c>
      <c r="C19" s="8">
        <v>0.3</v>
      </c>
      <c r="D19" s="9">
        <v>0.47</v>
      </c>
      <c r="E19" s="8">
        <v>0.63</v>
      </c>
      <c r="F19" s="9">
        <v>1.44</v>
      </c>
      <c r="G19" s="8">
        <v>4.38</v>
      </c>
      <c r="H19" s="9">
        <v>6.85</v>
      </c>
      <c r="I19" s="10">
        <v>5.55</v>
      </c>
      <c r="J19" s="123"/>
      <c r="K19" s="39">
        <f>A19</f>
        <v>0.5</v>
      </c>
    </row>
    <row r="20" spans="1:11" ht="13.5" customHeight="1" hidden="1">
      <c r="A20" s="40">
        <v>0.6</v>
      </c>
      <c r="B20" s="14"/>
      <c r="C20" s="15"/>
      <c r="D20" s="15"/>
      <c r="E20" s="15"/>
      <c r="F20" s="15"/>
      <c r="G20" s="15"/>
      <c r="H20" s="15"/>
      <c r="I20" s="16"/>
      <c r="J20" s="100"/>
      <c r="K20" s="40">
        <f aca="true" t="shared" si="2" ref="K20:K83">A20</f>
        <v>0.6</v>
      </c>
    </row>
    <row r="21" spans="1:11" ht="13.5" customHeight="1" hidden="1">
      <c r="A21" s="40">
        <v>0.7</v>
      </c>
      <c r="B21" s="14"/>
      <c r="C21" s="15"/>
      <c r="D21" s="15"/>
      <c r="E21" s="15"/>
      <c r="F21" s="15"/>
      <c r="G21" s="15"/>
      <c r="H21" s="15"/>
      <c r="I21" s="16"/>
      <c r="J21" s="100"/>
      <c r="K21" s="40">
        <f t="shared" si="2"/>
        <v>0.7</v>
      </c>
    </row>
    <row r="22" spans="1:11" ht="13.5" customHeight="1" hidden="1">
      <c r="A22" s="40">
        <v>0.75</v>
      </c>
      <c r="B22" s="17">
        <v>0.35</v>
      </c>
      <c r="C22" s="18">
        <v>0.35</v>
      </c>
      <c r="D22" s="19">
        <v>0.52</v>
      </c>
      <c r="E22" s="18">
        <v>0.71</v>
      </c>
      <c r="F22" s="19">
        <v>1.72</v>
      </c>
      <c r="G22" s="18">
        <v>5.05</v>
      </c>
      <c r="H22" s="19">
        <v>7.5</v>
      </c>
      <c r="I22" s="20">
        <v>8.47</v>
      </c>
      <c r="J22" s="101"/>
      <c r="K22" s="40">
        <f t="shared" si="2"/>
        <v>0.75</v>
      </c>
    </row>
    <row r="23" spans="1:11" ht="13.5" customHeight="1" hidden="1">
      <c r="A23" s="40">
        <v>0.8</v>
      </c>
      <c r="B23" s="14"/>
      <c r="C23" s="15"/>
      <c r="D23" s="15"/>
      <c r="E23" s="15"/>
      <c r="F23" s="15"/>
      <c r="G23" s="15"/>
      <c r="H23" s="15"/>
      <c r="I23" s="16"/>
      <c r="J23" s="100"/>
      <c r="K23" s="40">
        <f t="shared" si="2"/>
        <v>0.8</v>
      </c>
    </row>
    <row r="24" spans="1:11" ht="13.5" customHeight="1" hidden="1">
      <c r="A24" s="40">
        <v>0.9</v>
      </c>
      <c r="B24" s="14"/>
      <c r="C24" s="15"/>
      <c r="D24" s="15"/>
      <c r="E24" s="15"/>
      <c r="F24" s="15"/>
      <c r="G24" s="15"/>
      <c r="H24" s="15"/>
      <c r="I24" s="16"/>
      <c r="J24" s="100"/>
      <c r="K24" s="40">
        <f t="shared" si="2"/>
        <v>0.9</v>
      </c>
    </row>
    <row r="25" spans="1:11" ht="13.5" customHeight="1" hidden="1">
      <c r="A25" s="40">
        <v>1</v>
      </c>
      <c r="B25" s="17">
        <v>0.44</v>
      </c>
      <c r="C25" s="18">
        <v>0.39</v>
      </c>
      <c r="D25" s="19">
        <v>0.57</v>
      </c>
      <c r="E25" s="18">
        <v>0.79</v>
      </c>
      <c r="F25" s="19">
        <v>2</v>
      </c>
      <c r="G25" s="18">
        <v>5.73</v>
      </c>
      <c r="H25" s="19">
        <v>8.16</v>
      </c>
      <c r="I25" s="20">
        <v>11.38</v>
      </c>
      <c r="J25" s="101"/>
      <c r="K25" s="40">
        <f t="shared" si="2"/>
        <v>1</v>
      </c>
    </row>
    <row r="26" spans="1:11" ht="13.5" customHeight="1" hidden="1">
      <c r="A26" s="40">
        <v>1.1</v>
      </c>
      <c r="B26" s="14"/>
      <c r="C26" s="15"/>
      <c r="D26" s="15"/>
      <c r="E26" s="15"/>
      <c r="F26" s="15"/>
      <c r="G26" s="15"/>
      <c r="H26" s="15"/>
      <c r="I26" s="16"/>
      <c r="J26" s="100"/>
      <c r="K26" s="40">
        <f t="shared" si="2"/>
        <v>1.1</v>
      </c>
    </row>
    <row r="27" spans="1:11" ht="13.5" customHeight="1" hidden="1">
      <c r="A27" s="40">
        <v>1.2</v>
      </c>
      <c r="B27" s="14"/>
      <c r="C27" s="15"/>
      <c r="D27" s="15"/>
      <c r="E27" s="15"/>
      <c r="F27" s="15"/>
      <c r="G27" s="15"/>
      <c r="H27" s="15"/>
      <c r="I27" s="16"/>
      <c r="J27" s="100"/>
      <c r="K27" s="40">
        <f t="shared" si="2"/>
        <v>1.2</v>
      </c>
    </row>
    <row r="28" spans="1:11" ht="13.5" customHeight="1" hidden="1">
      <c r="A28" s="40">
        <v>1.25</v>
      </c>
      <c r="B28" s="17">
        <v>0.55</v>
      </c>
      <c r="C28" s="18">
        <v>0.51</v>
      </c>
      <c r="D28" s="19">
        <v>0.71</v>
      </c>
      <c r="E28" s="18">
        <v>1.03</v>
      </c>
      <c r="F28" s="19">
        <v>2.7</v>
      </c>
      <c r="G28" s="18">
        <v>6.38</v>
      </c>
      <c r="H28" s="19">
        <v>8.73</v>
      </c>
      <c r="I28" s="20">
        <v>12.7</v>
      </c>
      <c r="J28" s="101"/>
      <c r="K28" s="40">
        <f t="shared" si="2"/>
        <v>1.25</v>
      </c>
    </row>
    <row r="29" spans="1:11" ht="13.5" customHeight="1" hidden="1">
      <c r="A29" s="40">
        <v>1.3</v>
      </c>
      <c r="B29" s="14"/>
      <c r="C29" s="15"/>
      <c r="D29" s="15"/>
      <c r="E29" s="15"/>
      <c r="F29" s="15"/>
      <c r="G29" s="15"/>
      <c r="H29" s="15"/>
      <c r="I29" s="16"/>
      <c r="J29" s="100"/>
      <c r="K29" s="40">
        <f t="shared" si="2"/>
        <v>1.3</v>
      </c>
    </row>
    <row r="30" spans="1:11" ht="13.5" customHeight="1" hidden="1">
      <c r="A30" s="40">
        <v>1.4</v>
      </c>
      <c r="B30" s="14"/>
      <c r="C30" s="15"/>
      <c r="D30" s="15"/>
      <c r="E30" s="15"/>
      <c r="F30" s="15"/>
      <c r="G30" s="15"/>
      <c r="H30" s="15"/>
      <c r="I30" s="16"/>
      <c r="J30" s="100"/>
      <c r="K30" s="40">
        <f t="shared" si="2"/>
        <v>1.4</v>
      </c>
    </row>
    <row r="31" spans="1:11" ht="13.5" customHeight="1" hidden="1">
      <c r="A31" s="40">
        <v>1.5</v>
      </c>
      <c r="B31" s="17">
        <v>0.67</v>
      </c>
      <c r="C31" s="18">
        <v>0.61</v>
      </c>
      <c r="D31" s="19">
        <v>0.85</v>
      </c>
      <c r="E31" s="18">
        <v>1.21</v>
      </c>
      <c r="F31" s="19">
        <v>3.41</v>
      </c>
      <c r="G31" s="18">
        <v>7.03</v>
      </c>
      <c r="H31" s="19">
        <v>9.3</v>
      </c>
      <c r="I31" s="20">
        <v>14</v>
      </c>
      <c r="J31" s="101"/>
      <c r="K31" s="40">
        <f t="shared" si="2"/>
        <v>1.5</v>
      </c>
    </row>
    <row r="32" spans="1:11" ht="13.5" customHeight="1" hidden="1">
      <c r="A32" s="40">
        <v>1.6</v>
      </c>
      <c r="B32" s="14"/>
      <c r="C32" s="15"/>
      <c r="D32" s="15"/>
      <c r="E32" s="15"/>
      <c r="F32" s="15"/>
      <c r="G32" s="15"/>
      <c r="H32" s="15"/>
      <c r="I32" s="16"/>
      <c r="J32" s="100"/>
      <c r="K32" s="40">
        <f t="shared" si="2"/>
        <v>1.6</v>
      </c>
    </row>
    <row r="33" spans="1:11" ht="13.5" customHeight="1" hidden="1">
      <c r="A33" s="40">
        <v>1.7</v>
      </c>
      <c r="B33" s="14"/>
      <c r="C33" s="15"/>
      <c r="D33" s="15"/>
      <c r="E33" s="15"/>
      <c r="F33" s="15"/>
      <c r="G33" s="15"/>
      <c r="H33" s="15"/>
      <c r="I33" s="16"/>
      <c r="J33" s="100"/>
      <c r="K33" s="40">
        <f t="shared" si="2"/>
        <v>1.7</v>
      </c>
    </row>
    <row r="34" spans="1:11" ht="13.5" customHeight="1" hidden="1">
      <c r="A34" s="40">
        <v>1.75</v>
      </c>
      <c r="B34" s="17">
        <v>0.87</v>
      </c>
      <c r="C34" s="18">
        <v>0.73</v>
      </c>
      <c r="D34" s="19">
        <v>1</v>
      </c>
      <c r="E34" s="18">
        <v>1.45</v>
      </c>
      <c r="F34" s="19">
        <v>4.2</v>
      </c>
      <c r="G34" s="18">
        <v>8.2</v>
      </c>
      <c r="H34" s="19">
        <v>10.2</v>
      </c>
      <c r="I34" s="20">
        <v>15.5</v>
      </c>
      <c r="J34" s="101"/>
      <c r="K34" s="40">
        <f t="shared" si="2"/>
        <v>1.75</v>
      </c>
    </row>
    <row r="35" spans="1:11" ht="13.5" customHeight="1" hidden="1">
      <c r="A35" s="40">
        <v>1.8</v>
      </c>
      <c r="B35" s="14"/>
      <c r="C35" s="15"/>
      <c r="D35" s="15"/>
      <c r="E35" s="15"/>
      <c r="F35" s="15"/>
      <c r="G35" s="15"/>
      <c r="H35" s="15"/>
      <c r="I35" s="16"/>
      <c r="J35" s="100"/>
      <c r="K35" s="40">
        <f t="shared" si="2"/>
        <v>1.8</v>
      </c>
    </row>
    <row r="36" spans="1:11" ht="13.5" customHeight="1" hidden="1">
      <c r="A36" s="40">
        <v>1.9</v>
      </c>
      <c r="B36" s="14"/>
      <c r="C36" s="15"/>
      <c r="D36" s="15"/>
      <c r="E36" s="15"/>
      <c r="F36" s="15"/>
      <c r="G36" s="15"/>
      <c r="H36" s="15"/>
      <c r="I36" s="16"/>
      <c r="J36" s="100"/>
      <c r="K36" s="40">
        <f t="shared" si="2"/>
        <v>1.9</v>
      </c>
    </row>
    <row r="37" spans="1:11" ht="13.5" customHeight="1" hidden="1">
      <c r="A37" s="40">
        <v>2</v>
      </c>
      <c r="B37" s="17">
        <v>1.09</v>
      </c>
      <c r="C37" s="18">
        <v>0.87</v>
      </c>
      <c r="D37" s="19">
        <v>1.15</v>
      </c>
      <c r="E37" s="18">
        <v>1.75</v>
      </c>
      <c r="F37" s="19">
        <v>4.99</v>
      </c>
      <c r="G37" s="18">
        <v>9.35</v>
      </c>
      <c r="H37" s="19">
        <v>11.2</v>
      </c>
      <c r="I37" s="20">
        <v>17.02</v>
      </c>
      <c r="J37" s="101"/>
      <c r="K37" s="40">
        <f t="shared" si="2"/>
        <v>2</v>
      </c>
    </row>
    <row r="38" spans="1:11" ht="13.5" customHeight="1" hidden="1">
      <c r="A38" s="40">
        <v>2.1</v>
      </c>
      <c r="B38" s="14"/>
      <c r="C38" s="15"/>
      <c r="D38" s="15"/>
      <c r="E38" s="15"/>
      <c r="F38" s="15"/>
      <c r="G38" s="15"/>
      <c r="H38" s="15"/>
      <c r="I38" s="16"/>
      <c r="J38" s="100"/>
      <c r="K38" s="40">
        <f t="shared" si="2"/>
        <v>2.1</v>
      </c>
    </row>
    <row r="39" spans="1:11" ht="13.5" customHeight="1" hidden="1">
      <c r="A39" s="40">
        <v>2.2</v>
      </c>
      <c r="B39" s="14"/>
      <c r="C39" s="15"/>
      <c r="D39" s="15"/>
      <c r="E39" s="15"/>
      <c r="F39" s="15"/>
      <c r="G39" s="15"/>
      <c r="H39" s="15"/>
      <c r="I39" s="16"/>
      <c r="J39" s="100"/>
      <c r="K39" s="40">
        <f t="shared" si="2"/>
        <v>2.2</v>
      </c>
    </row>
    <row r="40" spans="1:11" ht="13.5" customHeight="1" hidden="1">
      <c r="A40" s="40">
        <v>2.25</v>
      </c>
      <c r="B40" s="17">
        <v>1.63</v>
      </c>
      <c r="C40" s="18">
        <v>0.98</v>
      </c>
      <c r="D40" s="19">
        <v>1.32</v>
      </c>
      <c r="E40" s="18">
        <v>2.04</v>
      </c>
      <c r="F40" s="19">
        <v>5.84</v>
      </c>
      <c r="G40" s="18">
        <v>10.72</v>
      </c>
      <c r="H40" s="19">
        <v>12</v>
      </c>
      <c r="I40" s="20">
        <v>18</v>
      </c>
      <c r="J40" s="101"/>
      <c r="K40" s="40">
        <f t="shared" si="2"/>
        <v>2.25</v>
      </c>
    </row>
    <row r="41" spans="1:11" ht="13.5" customHeight="1" hidden="1">
      <c r="A41" s="40">
        <v>2.3</v>
      </c>
      <c r="B41" s="14"/>
      <c r="C41" s="15"/>
      <c r="D41" s="15"/>
      <c r="E41" s="15"/>
      <c r="F41" s="15"/>
      <c r="G41" s="15"/>
      <c r="H41" s="15"/>
      <c r="I41" s="16"/>
      <c r="J41" s="100"/>
      <c r="K41" s="40">
        <f t="shared" si="2"/>
        <v>2.3</v>
      </c>
    </row>
    <row r="42" spans="1:11" ht="13.5" customHeight="1" hidden="1">
      <c r="A42" s="40">
        <v>2.4</v>
      </c>
      <c r="B42" s="14"/>
      <c r="C42" s="15"/>
      <c r="D42" s="15"/>
      <c r="E42" s="15"/>
      <c r="F42" s="15"/>
      <c r="G42" s="15"/>
      <c r="H42" s="15"/>
      <c r="I42" s="16"/>
      <c r="J42" s="100"/>
      <c r="K42" s="40">
        <f t="shared" si="2"/>
        <v>2.4</v>
      </c>
    </row>
    <row r="43" spans="1:11" ht="13.5" customHeight="1" hidden="1">
      <c r="A43" s="40">
        <v>2.5</v>
      </c>
      <c r="B43" s="17">
        <v>2.18</v>
      </c>
      <c r="C43" s="18">
        <v>1.1</v>
      </c>
      <c r="D43" s="19">
        <v>1.5</v>
      </c>
      <c r="E43" s="18">
        <v>2.3</v>
      </c>
      <c r="F43" s="19">
        <v>5.69</v>
      </c>
      <c r="G43" s="18">
        <v>12.09</v>
      </c>
      <c r="H43" s="19">
        <v>12.8</v>
      </c>
      <c r="I43" s="20">
        <v>19</v>
      </c>
      <c r="J43" s="101"/>
      <c r="K43" s="40">
        <f t="shared" si="2"/>
        <v>2.5</v>
      </c>
    </row>
    <row r="44" spans="1:11" ht="13.5" customHeight="1" hidden="1">
      <c r="A44" s="40">
        <v>2.6</v>
      </c>
      <c r="B44" s="14"/>
      <c r="C44" s="15"/>
      <c r="D44" s="15"/>
      <c r="E44" s="15"/>
      <c r="F44" s="15"/>
      <c r="G44" s="15"/>
      <c r="H44" s="15"/>
      <c r="I44" s="16"/>
      <c r="J44" s="100"/>
      <c r="K44" s="40">
        <f t="shared" si="2"/>
        <v>2.6</v>
      </c>
    </row>
    <row r="45" spans="1:11" ht="13.5" customHeight="1" hidden="1">
      <c r="A45" s="40">
        <v>2.7</v>
      </c>
      <c r="B45" s="14"/>
      <c r="C45" s="15"/>
      <c r="D45" s="15"/>
      <c r="E45" s="15"/>
      <c r="F45" s="15"/>
      <c r="G45" s="15"/>
      <c r="H45" s="15"/>
      <c r="I45" s="16"/>
      <c r="J45" s="100"/>
      <c r="K45" s="40">
        <f t="shared" si="2"/>
        <v>2.7</v>
      </c>
    </row>
    <row r="46" spans="1:11" ht="13.5" customHeight="1" hidden="1">
      <c r="A46" s="40">
        <v>2.75</v>
      </c>
      <c r="B46" s="17">
        <v>2.68</v>
      </c>
      <c r="C46" s="18">
        <v>1.25</v>
      </c>
      <c r="D46" s="19">
        <v>1.73</v>
      </c>
      <c r="E46" s="18">
        <v>2.55</v>
      </c>
      <c r="F46" s="19">
        <v>7.94</v>
      </c>
      <c r="G46" s="18">
        <v>13.08</v>
      </c>
      <c r="H46" s="19">
        <v>13.7</v>
      </c>
      <c r="I46" s="20">
        <v>20.04</v>
      </c>
      <c r="J46" s="101"/>
      <c r="K46" s="40">
        <f t="shared" si="2"/>
        <v>2.75</v>
      </c>
    </row>
    <row r="47" spans="1:11" ht="13.5" customHeight="1" hidden="1">
      <c r="A47" s="40">
        <v>2.8</v>
      </c>
      <c r="B47" s="14"/>
      <c r="C47" s="15"/>
      <c r="D47" s="15"/>
      <c r="E47" s="15"/>
      <c r="F47" s="15"/>
      <c r="G47" s="15"/>
      <c r="H47" s="15"/>
      <c r="I47" s="16"/>
      <c r="J47" s="100"/>
      <c r="K47" s="40">
        <f t="shared" si="2"/>
        <v>2.8</v>
      </c>
    </row>
    <row r="48" spans="1:11" ht="13.5" customHeight="1" hidden="1">
      <c r="A48" s="40">
        <v>2.9</v>
      </c>
      <c r="B48" s="14"/>
      <c r="C48" s="15"/>
      <c r="D48" s="15"/>
      <c r="E48" s="15"/>
      <c r="F48" s="15"/>
      <c r="G48" s="15"/>
      <c r="H48" s="15"/>
      <c r="I48" s="16"/>
      <c r="J48" s="100"/>
      <c r="K48" s="40">
        <f t="shared" si="2"/>
        <v>2.9</v>
      </c>
    </row>
    <row r="49" spans="1:11" ht="13.5" customHeight="1" hidden="1">
      <c r="A49" s="40">
        <v>3</v>
      </c>
      <c r="B49" s="17">
        <v>3.19</v>
      </c>
      <c r="C49" s="18">
        <v>1.39</v>
      </c>
      <c r="D49" s="19">
        <v>1.98</v>
      </c>
      <c r="E49" s="18">
        <v>2.81</v>
      </c>
      <c r="F49" s="19">
        <v>9.2</v>
      </c>
      <c r="G49" s="18">
        <v>14.07</v>
      </c>
      <c r="H49" s="19">
        <v>14.45</v>
      </c>
      <c r="I49" s="20">
        <v>21.09</v>
      </c>
      <c r="J49" s="101"/>
      <c r="K49" s="40">
        <f t="shared" si="2"/>
        <v>3</v>
      </c>
    </row>
    <row r="50" spans="1:11" ht="13.5" customHeight="1" hidden="1">
      <c r="A50" s="40">
        <v>3.1</v>
      </c>
      <c r="B50" s="14"/>
      <c r="C50" s="15"/>
      <c r="D50" s="15"/>
      <c r="E50" s="15"/>
      <c r="F50" s="15"/>
      <c r="G50" s="15"/>
      <c r="H50" s="15"/>
      <c r="I50" s="16"/>
      <c r="J50" s="100"/>
      <c r="K50" s="40">
        <f t="shared" si="2"/>
        <v>3.1</v>
      </c>
    </row>
    <row r="51" spans="1:11" ht="13.5" customHeight="1" hidden="1">
      <c r="A51" s="40">
        <v>3.2</v>
      </c>
      <c r="B51" s="14"/>
      <c r="C51" s="15"/>
      <c r="D51" s="15"/>
      <c r="E51" s="15"/>
      <c r="F51" s="15"/>
      <c r="G51" s="15"/>
      <c r="H51" s="15"/>
      <c r="I51" s="16"/>
      <c r="J51" s="100"/>
      <c r="K51" s="40">
        <f t="shared" si="2"/>
        <v>3.2</v>
      </c>
    </row>
    <row r="52" spans="1:11" ht="13.5" customHeight="1" hidden="1">
      <c r="A52" s="40">
        <v>3.25</v>
      </c>
      <c r="B52" s="17">
        <v>3.44</v>
      </c>
      <c r="C52" s="18">
        <v>1.89</v>
      </c>
      <c r="D52" s="19">
        <v>2.82</v>
      </c>
      <c r="E52" s="18">
        <v>3.4</v>
      </c>
      <c r="F52" s="19">
        <v>10.68</v>
      </c>
      <c r="G52" s="18">
        <v>15.4</v>
      </c>
      <c r="H52" s="19">
        <v>15.6</v>
      </c>
      <c r="I52" s="20">
        <v>21.68</v>
      </c>
      <c r="J52" s="101"/>
      <c r="K52" s="40">
        <f t="shared" si="2"/>
        <v>3.25</v>
      </c>
    </row>
    <row r="53" spans="1:11" ht="13.5" customHeight="1" hidden="1">
      <c r="A53" s="40">
        <v>3.3</v>
      </c>
      <c r="B53" s="14"/>
      <c r="C53" s="15"/>
      <c r="D53" s="15"/>
      <c r="E53" s="15"/>
      <c r="F53" s="15"/>
      <c r="G53" s="15"/>
      <c r="H53" s="15"/>
      <c r="I53" s="16"/>
      <c r="J53" s="100"/>
      <c r="K53" s="40">
        <f t="shared" si="2"/>
        <v>3.3</v>
      </c>
    </row>
    <row r="54" spans="1:11" ht="13.5" customHeight="1" hidden="1">
      <c r="A54" s="40">
        <v>3.4</v>
      </c>
      <c r="B54" s="14"/>
      <c r="C54" s="15"/>
      <c r="D54" s="15"/>
      <c r="E54" s="15"/>
      <c r="F54" s="15"/>
      <c r="G54" s="15"/>
      <c r="H54" s="15"/>
      <c r="I54" s="16"/>
      <c r="J54" s="100"/>
      <c r="K54" s="40">
        <f t="shared" si="2"/>
        <v>3.4</v>
      </c>
    </row>
    <row r="55" spans="1:11" ht="13.5" customHeight="1" hidden="1">
      <c r="A55" s="40">
        <v>3.5</v>
      </c>
      <c r="B55" s="17">
        <v>3.69</v>
      </c>
      <c r="C55" s="18">
        <v>2.3</v>
      </c>
      <c r="D55" s="19">
        <v>3.7</v>
      </c>
      <c r="E55" s="18">
        <v>3.66</v>
      </c>
      <c r="F55" s="19">
        <v>12.2</v>
      </c>
      <c r="G55" s="18">
        <v>16.74</v>
      </c>
      <c r="H55" s="19">
        <v>16.8</v>
      </c>
      <c r="I55" s="20">
        <v>22.26</v>
      </c>
      <c r="J55" s="101"/>
      <c r="K55" s="40">
        <f t="shared" si="2"/>
        <v>3.5</v>
      </c>
    </row>
    <row r="56" spans="1:11" ht="13.5" customHeight="1" hidden="1">
      <c r="A56" s="40">
        <v>3.6</v>
      </c>
      <c r="B56" s="14"/>
      <c r="C56" s="15"/>
      <c r="D56" s="15"/>
      <c r="E56" s="15"/>
      <c r="F56" s="15"/>
      <c r="G56" s="15"/>
      <c r="H56" s="15"/>
      <c r="I56" s="16"/>
      <c r="J56" s="100"/>
      <c r="K56" s="40">
        <f t="shared" si="2"/>
        <v>3.6</v>
      </c>
    </row>
    <row r="57" spans="1:11" ht="13.5" customHeight="1" hidden="1">
      <c r="A57" s="40">
        <v>3.7</v>
      </c>
      <c r="B57" s="14"/>
      <c r="C57" s="15"/>
      <c r="D57" s="15"/>
      <c r="E57" s="15"/>
      <c r="F57" s="15"/>
      <c r="G57" s="15"/>
      <c r="H57" s="15"/>
      <c r="I57" s="16"/>
      <c r="J57" s="100"/>
      <c r="K57" s="40">
        <f t="shared" si="2"/>
        <v>3.7</v>
      </c>
    </row>
    <row r="58" spans="1:11" ht="13.5" customHeight="1" hidden="1">
      <c r="A58" s="40">
        <v>3.75</v>
      </c>
      <c r="B58" s="17">
        <v>3.85</v>
      </c>
      <c r="C58" s="18">
        <v>2.95</v>
      </c>
      <c r="D58" s="19">
        <v>4.95</v>
      </c>
      <c r="E58" s="18">
        <v>4.7</v>
      </c>
      <c r="F58" s="19">
        <v>13.6</v>
      </c>
      <c r="G58" s="18">
        <v>18.42</v>
      </c>
      <c r="H58" s="19">
        <v>17.5</v>
      </c>
      <c r="I58" s="20">
        <v>23.35</v>
      </c>
      <c r="J58" s="101"/>
      <c r="K58" s="40">
        <f t="shared" si="2"/>
        <v>3.75</v>
      </c>
    </row>
    <row r="59" spans="1:11" ht="13.5" customHeight="1" hidden="1">
      <c r="A59" s="40">
        <v>3.8</v>
      </c>
      <c r="B59" s="14"/>
      <c r="C59" s="15"/>
      <c r="D59" s="15"/>
      <c r="E59" s="15"/>
      <c r="F59" s="15"/>
      <c r="G59" s="15"/>
      <c r="H59" s="15"/>
      <c r="I59" s="16"/>
      <c r="J59" s="100"/>
      <c r="K59" s="40">
        <f t="shared" si="2"/>
        <v>3.8</v>
      </c>
    </row>
    <row r="60" spans="1:11" ht="13.5" customHeight="1" hidden="1">
      <c r="A60" s="40">
        <v>3.9</v>
      </c>
      <c r="B60" s="14"/>
      <c r="C60" s="15"/>
      <c r="D60" s="15"/>
      <c r="E60" s="15"/>
      <c r="F60" s="15"/>
      <c r="G60" s="15"/>
      <c r="H60" s="15"/>
      <c r="I60" s="16"/>
      <c r="J60" s="100"/>
      <c r="K60" s="40">
        <f t="shared" si="2"/>
        <v>3.9</v>
      </c>
    </row>
    <row r="61" spans="1:11" ht="13.5" customHeight="1" hidden="1">
      <c r="A61" s="40">
        <v>4</v>
      </c>
      <c r="B61" s="17">
        <v>4.1</v>
      </c>
      <c r="C61" s="18">
        <v>3.68</v>
      </c>
      <c r="D61" s="19">
        <v>6.2</v>
      </c>
      <c r="E61" s="18">
        <v>5.73</v>
      </c>
      <c r="F61" s="19">
        <v>15</v>
      </c>
      <c r="G61" s="18">
        <v>20.1</v>
      </c>
      <c r="H61" s="19">
        <v>18.1</v>
      </c>
      <c r="I61" s="20">
        <v>24.43</v>
      </c>
      <c r="J61" s="101"/>
      <c r="K61" s="40">
        <f t="shared" si="2"/>
        <v>4</v>
      </c>
    </row>
    <row r="62" spans="1:11" ht="13.5" customHeight="1" hidden="1">
      <c r="A62" s="40">
        <v>4.1</v>
      </c>
      <c r="B62" s="14"/>
      <c r="C62" s="15"/>
      <c r="D62" s="15"/>
      <c r="E62" s="15"/>
      <c r="F62" s="15"/>
      <c r="G62" s="15"/>
      <c r="H62" s="15"/>
      <c r="I62" s="16"/>
      <c r="J62" s="100"/>
      <c r="K62" s="40">
        <f t="shared" si="2"/>
        <v>4.1</v>
      </c>
    </row>
    <row r="63" spans="1:11" ht="13.5" customHeight="1" hidden="1">
      <c r="A63" s="40">
        <v>4.2</v>
      </c>
      <c r="B63" s="14"/>
      <c r="C63" s="15"/>
      <c r="D63" s="15"/>
      <c r="E63" s="15"/>
      <c r="F63" s="15"/>
      <c r="G63" s="15"/>
      <c r="H63" s="15"/>
      <c r="I63" s="16"/>
      <c r="J63" s="100"/>
      <c r="K63" s="40">
        <f t="shared" si="2"/>
        <v>4.2</v>
      </c>
    </row>
    <row r="64" spans="1:11" ht="13.5" customHeight="1" hidden="1">
      <c r="A64" s="40">
        <v>4.25</v>
      </c>
      <c r="B64" s="17">
        <v>4.35</v>
      </c>
      <c r="C64" s="18">
        <v>4.37</v>
      </c>
      <c r="D64" s="19">
        <v>7.4</v>
      </c>
      <c r="E64" s="18">
        <v>7.25</v>
      </c>
      <c r="F64" s="19">
        <v>16.53</v>
      </c>
      <c r="G64" s="18">
        <v>20.85</v>
      </c>
      <c r="H64" s="19">
        <v>18.8</v>
      </c>
      <c r="I64" s="20">
        <v>25.5</v>
      </c>
      <c r="J64" s="101"/>
      <c r="K64" s="40">
        <f t="shared" si="2"/>
        <v>4.25</v>
      </c>
    </row>
    <row r="65" spans="1:11" ht="13.5" customHeight="1" hidden="1">
      <c r="A65" s="40">
        <v>4.3</v>
      </c>
      <c r="B65" s="14"/>
      <c r="C65" s="15"/>
      <c r="D65" s="15"/>
      <c r="E65" s="15"/>
      <c r="F65" s="15"/>
      <c r="G65" s="15"/>
      <c r="H65" s="15"/>
      <c r="I65" s="16"/>
      <c r="J65" s="100"/>
      <c r="K65" s="40">
        <f t="shared" si="2"/>
        <v>4.3</v>
      </c>
    </row>
    <row r="66" spans="1:11" ht="13.5" customHeight="1" hidden="1">
      <c r="A66" s="40">
        <v>4.4</v>
      </c>
      <c r="B66" s="14"/>
      <c r="C66" s="15"/>
      <c r="D66" s="15"/>
      <c r="E66" s="15"/>
      <c r="F66" s="15"/>
      <c r="G66" s="15"/>
      <c r="H66" s="15"/>
      <c r="I66" s="16"/>
      <c r="J66" s="100"/>
      <c r="K66" s="40">
        <f t="shared" si="2"/>
        <v>4.4</v>
      </c>
    </row>
    <row r="67" spans="1:11" ht="13.5" customHeight="1" hidden="1">
      <c r="A67" s="40">
        <v>4.5</v>
      </c>
      <c r="B67" s="17">
        <v>4.59</v>
      </c>
      <c r="C67" s="18">
        <v>5.03</v>
      </c>
      <c r="D67" s="19">
        <v>8.6</v>
      </c>
      <c r="E67" s="18">
        <v>8.69</v>
      </c>
      <c r="F67" s="19">
        <v>18.06</v>
      </c>
      <c r="G67" s="18">
        <v>21.6</v>
      </c>
      <c r="H67" s="19">
        <v>19.5</v>
      </c>
      <c r="I67" s="20">
        <v>26.6</v>
      </c>
      <c r="J67" s="101"/>
      <c r="K67" s="40">
        <f t="shared" si="2"/>
        <v>4.5</v>
      </c>
    </row>
    <row r="68" spans="1:11" ht="13.5" customHeight="1" hidden="1">
      <c r="A68" s="40">
        <v>4.6</v>
      </c>
      <c r="B68" s="14"/>
      <c r="C68" s="15"/>
      <c r="D68" s="15"/>
      <c r="E68" s="15"/>
      <c r="F68" s="15"/>
      <c r="G68" s="15"/>
      <c r="H68" s="15"/>
      <c r="I68" s="16"/>
      <c r="J68" s="100"/>
      <c r="K68" s="40">
        <f t="shared" si="2"/>
        <v>4.6</v>
      </c>
    </row>
    <row r="69" spans="1:11" ht="13.5" customHeight="1" hidden="1">
      <c r="A69" s="40">
        <v>4.7</v>
      </c>
      <c r="B69" s="14"/>
      <c r="C69" s="15"/>
      <c r="D69" s="15"/>
      <c r="E69" s="15"/>
      <c r="F69" s="15"/>
      <c r="G69" s="15"/>
      <c r="H69" s="15"/>
      <c r="I69" s="16"/>
      <c r="J69" s="100"/>
      <c r="K69" s="40">
        <f t="shared" si="2"/>
        <v>4.7</v>
      </c>
    </row>
    <row r="70" spans="1:11" ht="13.5" customHeight="1" hidden="1">
      <c r="A70" s="40">
        <v>4.75</v>
      </c>
      <c r="B70" s="17">
        <v>4.66</v>
      </c>
      <c r="C70" s="18">
        <v>5.6</v>
      </c>
      <c r="D70" s="19">
        <v>9.5</v>
      </c>
      <c r="E70" s="18">
        <v>10.1</v>
      </c>
      <c r="F70" s="19">
        <v>19.07</v>
      </c>
      <c r="G70" s="18">
        <v>24.01</v>
      </c>
      <c r="H70" s="19">
        <v>20.8</v>
      </c>
      <c r="I70" s="20">
        <v>28.2</v>
      </c>
      <c r="J70" s="101"/>
      <c r="K70" s="40">
        <f t="shared" si="2"/>
        <v>4.75</v>
      </c>
    </row>
    <row r="71" spans="1:11" ht="13.5" customHeight="1" hidden="1">
      <c r="A71" s="40">
        <v>4.8</v>
      </c>
      <c r="B71" s="14"/>
      <c r="C71" s="15"/>
      <c r="D71" s="15"/>
      <c r="E71" s="15"/>
      <c r="F71" s="15"/>
      <c r="G71" s="15"/>
      <c r="H71" s="15"/>
      <c r="I71" s="16"/>
      <c r="J71" s="100"/>
      <c r="K71" s="40">
        <f t="shared" si="2"/>
        <v>4.8</v>
      </c>
    </row>
    <row r="72" spans="1:11" ht="13.5" customHeight="1" hidden="1">
      <c r="A72" s="40">
        <v>4.9</v>
      </c>
      <c r="B72" s="14"/>
      <c r="C72" s="15"/>
      <c r="D72" s="15"/>
      <c r="E72" s="15"/>
      <c r="F72" s="15"/>
      <c r="G72" s="15"/>
      <c r="H72" s="15"/>
      <c r="I72" s="16"/>
      <c r="J72" s="100"/>
      <c r="K72" s="40">
        <f t="shared" si="2"/>
        <v>4.9</v>
      </c>
    </row>
    <row r="73" spans="1:11" ht="13.5" customHeight="1" hidden="1">
      <c r="A73" s="40">
        <v>5</v>
      </c>
      <c r="B73" s="17">
        <v>4.75</v>
      </c>
      <c r="C73" s="18">
        <v>6.12</v>
      </c>
      <c r="D73" s="19">
        <v>10.4</v>
      </c>
      <c r="E73" s="18">
        <v>11.44</v>
      </c>
      <c r="F73" s="19">
        <v>20.1</v>
      </c>
      <c r="G73" s="18">
        <v>26.43</v>
      </c>
      <c r="H73" s="19">
        <v>21.96</v>
      </c>
      <c r="I73" s="20">
        <v>29.8</v>
      </c>
      <c r="J73" s="101"/>
      <c r="K73" s="40">
        <f t="shared" si="2"/>
        <v>5</v>
      </c>
    </row>
    <row r="74" spans="1:11" ht="13.5" customHeight="1" hidden="1">
      <c r="A74" s="40">
        <v>5.1</v>
      </c>
      <c r="B74" s="14"/>
      <c r="C74" s="15"/>
      <c r="D74" s="15"/>
      <c r="E74" s="15"/>
      <c r="F74" s="15"/>
      <c r="G74" s="15"/>
      <c r="H74" s="15"/>
      <c r="I74" s="16"/>
      <c r="J74" s="100"/>
      <c r="K74" s="40">
        <f t="shared" si="2"/>
        <v>5.1</v>
      </c>
    </row>
    <row r="75" spans="1:11" ht="13.5" customHeight="1" hidden="1">
      <c r="A75" s="40">
        <v>5.2</v>
      </c>
      <c r="B75" s="14"/>
      <c r="C75" s="15"/>
      <c r="D75" s="15"/>
      <c r="E75" s="15"/>
      <c r="F75" s="15"/>
      <c r="G75" s="15"/>
      <c r="H75" s="15"/>
      <c r="I75" s="16"/>
      <c r="J75" s="100"/>
      <c r="K75" s="40">
        <f t="shared" si="2"/>
        <v>5.2</v>
      </c>
    </row>
    <row r="76" spans="1:11" ht="13.5" customHeight="1" hidden="1">
      <c r="A76" s="40">
        <v>5.25</v>
      </c>
      <c r="B76" s="14"/>
      <c r="C76" s="15"/>
      <c r="D76" s="15"/>
      <c r="E76" s="18">
        <v>12.6</v>
      </c>
      <c r="F76" s="19">
        <v>21.04</v>
      </c>
      <c r="G76" s="18">
        <v>27.6</v>
      </c>
      <c r="H76" s="19">
        <v>23.1</v>
      </c>
      <c r="I76" s="20">
        <v>31.7</v>
      </c>
      <c r="J76" s="101"/>
      <c r="K76" s="40">
        <f t="shared" si="2"/>
        <v>5.25</v>
      </c>
    </row>
    <row r="77" spans="1:11" ht="13.5" customHeight="1" hidden="1">
      <c r="A77" s="40">
        <v>5.3</v>
      </c>
      <c r="B77" s="14"/>
      <c r="C77" s="15"/>
      <c r="D77" s="15"/>
      <c r="E77" s="15"/>
      <c r="F77" s="15"/>
      <c r="G77" s="15"/>
      <c r="H77" s="15"/>
      <c r="I77" s="16"/>
      <c r="J77" s="100"/>
      <c r="K77" s="40">
        <f t="shared" si="2"/>
        <v>5.3</v>
      </c>
    </row>
    <row r="78" spans="1:11" ht="13.5" customHeight="1" hidden="1">
      <c r="A78" s="40">
        <v>5.4</v>
      </c>
      <c r="B78" s="14"/>
      <c r="C78" s="15"/>
      <c r="D78" s="15"/>
      <c r="E78" s="15"/>
      <c r="F78" s="15"/>
      <c r="G78" s="15"/>
      <c r="H78" s="15"/>
      <c r="I78" s="16"/>
      <c r="J78" s="100"/>
      <c r="K78" s="40">
        <f t="shared" si="2"/>
        <v>5.4</v>
      </c>
    </row>
    <row r="79" spans="1:11" ht="13.5" customHeight="1" hidden="1">
      <c r="A79" s="40">
        <v>5.5</v>
      </c>
      <c r="B79" s="14"/>
      <c r="C79" s="15"/>
      <c r="D79" s="15"/>
      <c r="E79" s="18">
        <v>13.86</v>
      </c>
      <c r="F79" s="19">
        <v>22</v>
      </c>
      <c r="G79" s="18">
        <v>28.75</v>
      </c>
      <c r="H79" s="19">
        <v>24.3</v>
      </c>
      <c r="I79" s="20">
        <v>33.7</v>
      </c>
      <c r="J79" s="101"/>
      <c r="K79" s="40">
        <f t="shared" si="2"/>
        <v>5.5</v>
      </c>
    </row>
    <row r="80" spans="1:11" ht="13.5" customHeight="1" hidden="1">
      <c r="A80" s="40">
        <v>5.6</v>
      </c>
      <c r="B80" s="14"/>
      <c r="C80" s="15"/>
      <c r="D80" s="15"/>
      <c r="E80" s="15"/>
      <c r="F80" s="15"/>
      <c r="G80" s="15"/>
      <c r="H80" s="15"/>
      <c r="I80" s="16"/>
      <c r="J80" s="100"/>
      <c r="K80" s="40">
        <f t="shared" si="2"/>
        <v>5.6</v>
      </c>
    </row>
    <row r="81" spans="1:11" ht="13.5" customHeight="1" hidden="1">
      <c r="A81" s="40">
        <v>5.7</v>
      </c>
      <c r="B81" s="14"/>
      <c r="C81" s="15"/>
      <c r="D81" s="15"/>
      <c r="E81" s="15"/>
      <c r="F81" s="15"/>
      <c r="G81" s="15"/>
      <c r="H81" s="15"/>
      <c r="I81" s="16"/>
      <c r="J81" s="100"/>
      <c r="K81" s="40">
        <f t="shared" si="2"/>
        <v>5.7</v>
      </c>
    </row>
    <row r="82" spans="1:11" ht="13.5" customHeight="1" hidden="1">
      <c r="A82" s="40">
        <v>5.75</v>
      </c>
      <c r="B82" s="14"/>
      <c r="C82" s="15"/>
      <c r="D82" s="15"/>
      <c r="E82" s="18">
        <v>14.85</v>
      </c>
      <c r="F82" s="19">
        <v>22.77</v>
      </c>
      <c r="G82" s="18">
        <v>30.6</v>
      </c>
      <c r="H82" s="19">
        <v>26.6</v>
      </c>
      <c r="I82" s="20">
        <v>37.3</v>
      </c>
      <c r="J82" s="101"/>
      <c r="K82" s="40">
        <f t="shared" si="2"/>
        <v>5.75</v>
      </c>
    </row>
    <row r="83" spans="1:11" ht="13.5" customHeight="1" hidden="1">
      <c r="A83" s="40">
        <v>5.8</v>
      </c>
      <c r="B83" s="14"/>
      <c r="C83" s="15"/>
      <c r="D83" s="15"/>
      <c r="E83" s="15"/>
      <c r="F83" s="15"/>
      <c r="G83" s="15"/>
      <c r="H83" s="15"/>
      <c r="I83" s="16"/>
      <c r="J83" s="100"/>
      <c r="K83" s="40">
        <f t="shared" si="2"/>
        <v>5.8</v>
      </c>
    </row>
    <row r="84" spans="1:11" ht="13.5" customHeight="1" hidden="1">
      <c r="A84" s="40">
        <v>5.9</v>
      </c>
      <c r="B84" s="14"/>
      <c r="C84" s="15"/>
      <c r="D84" s="15"/>
      <c r="E84" s="15"/>
      <c r="F84" s="15"/>
      <c r="G84" s="15"/>
      <c r="H84" s="15"/>
      <c r="I84" s="16"/>
      <c r="J84" s="100"/>
      <c r="K84" s="40">
        <f aca="true" t="shared" si="3" ref="K84:K147">A84</f>
        <v>5.9</v>
      </c>
    </row>
    <row r="85" spans="1:11" ht="13.5" customHeight="1" hidden="1">
      <c r="A85" s="40">
        <v>6</v>
      </c>
      <c r="B85" s="14"/>
      <c r="C85" s="15"/>
      <c r="D85" s="15"/>
      <c r="E85" s="18">
        <v>15.97</v>
      </c>
      <c r="F85" s="19">
        <v>23.5</v>
      </c>
      <c r="G85" s="18">
        <v>32.4</v>
      </c>
      <c r="H85" s="19">
        <v>28.97</v>
      </c>
      <c r="I85" s="20">
        <v>40.86</v>
      </c>
      <c r="J85" s="101"/>
      <c r="K85" s="40">
        <f t="shared" si="3"/>
        <v>6</v>
      </c>
    </row>
    <row r="86" spans="1:11" ht="13.5" customHeight="1" hidden="1">
      <c r="A86" s="40">
        <v>6.1</v>
      </c>
      <c r="B86" s="14"/>
      <c r="C86" s="15"/>
      <c r="D86" s="15"/>
      <c r="E86" s="15"/>
      <c r="F86" s="15"/>
      <c r="G86" s="15"/>
      <c r="H86" s="15"/>
      <c r="I86" s="16"/>
      <c r="J86" s="100"/>
      <c r="K86" s="40">
        <f t="shared" si="3"/>
        <v>6.1</v>
      </c>
    </row>
    <row r="87" spans="1:11" ht="13.5" customHeight="1" hidden="1">
      <c r="A87" s="40">
        <v>6.2</v>
      </c>
      <c r="B87" s="14"/>
      <c r="C87" s="15"/>
      <c r="D87" s="15"/>
      <c r="E87" s="15"/>
      <c r="F87" s="15"/>
      <c r="G87" s="15"/>
      <c r="H87" s="15"/>
      <c r="I87" s="16"/>
      <c r="J87" s="100"/>
      <c r="K87" s="40">
        <f t="shared" si="3"/>
        <v>6.2</v>
      </c>
    </row>
    <row r="88" spans="1:11" ht="13.5" customHeight="1" hidden="1">
      <c r="A88" s="40">
        <v>6.25</v>
      </c>
      <c r="B88" s="14"/>
      <c r="C88" s="15"/>
      <c r="D88" s="15"/>
      <c r="E88" s="15"/>
      <c r="F88" s="15"/>
      <c r="G88" s="18">
        <v>33.33</v>
      </c>
      <c r="H88" s="19">
        <v>31.58</v>
      </c>
      <c r="I88" s="20">
        <v>44.3</v>
      </c>
      <c r="J88" s="101"/>
      <c r="K88" s="40">
        <f t="shared" si="3"/>
        <v>6.25</v>
      </c>
    </row>
    <row r="89" spans="1:11" ht="13.5" customHeight="1" hidden="1">
      <c r="A89" s="40">
        <v>6.3</v>
      </c>
      <c r="B89" s="14"/>
      <c r="C89" s="15"/>
      <c r="D89" s="15"/>
      <c r="E89" s="15"/>
      <c r="F89" s="15"/>
      <c r="G89" s="15"/>
      <c r="H89" s="15"/>
      <c r="I89" s="16"/>
      <c r="J89" s="100"/>
      <c r="K89" s="40">
        <f t="shared" si="3"/>
        <v>6.3</v>
      </c>
    </row>
    <row r="90" spans="1:11" ht="13.5" customHeight="1" hidden="1">
      <c r="A90" s="40">
        <v>6.4</v>
      </c>
      <c r="B90" s="14"/>
      <c r="C90" s="15"/>
      <c r="D90" s="15"/>
      <c r="E90" s="15"/>
      <c r="F90" s="15"/>
      <c r="G90" s="15"/>
      <c r="H90" s="15"/>
      <c r="I90" s="16"/>
      <c r="J90" s="100"/>
      <c r="K90" s="40">
        <f t="shared" si="3"/>
        <v>6.4</v>
      </c>
    </row>
    <row r="91" spans="1:11" ht="13.5" customHeight="1" hidden="1">
      <c r="A91" s="40">
        <v>6.5</v>
      </c>
      <c r="B91" s="14"/>
      <c r="C91" s="15"/>
      <c r="D91" s="15"/>
      <c r="E91" s="15"/>
      <c r="F91" s="15"/>
      <c r="G91" s="18">
        <v>34.27</v>
      </c>
      <c r="H91" s="19">
        <v>34.2</v>
      </c>
      <c r="I91" s="20">
        <v>47.8</v>
      </c>
      <c r="J91" s="101"/>
      <c r="K91" s="40">
        <f t="shared" si="3"/>
        <v>6.5</v>
      </c>
    </row>
    <row r="92" spans="1:11" ht="13.5" customHeight="1" hidden="1">
      <c r="A92" s="40">
        <v>6.6</v>
      </c>
      <c r="B92" s="14"/>
      <c r="C92" s="15"/>
      <c r="D92" s="15"/>
      <c r="E92" s="15"/>
      <c r="F92" s="15"/>
      <c r="G92" s="15"/>
      <c r="H92" s="15"/>
      <c r="I92" s="16"/>
      <c r="J92" s="100"/>
      <c r="K92" s="40">
        <f t="shared" si="3"/>
        <v>6.6</v>
      </c>
    </row>
    <row r="93" spans="1:11" ht="13.5" customHeight="1" hidden="1">
      <c r="A93" s="40">
        <v>6.7</v>
      </c>
      <c r="B93" s="14"/>
      <c r="C93" s="15"/>
      <c r="D93" s="15"/>
      <c r="E93" s="15"/>
      <c r="F93" s="15"/>
      <c r="G93" s="15"/>
      <c r="H93" s="15"/>
      <c r="I93" s="16"/>
      <c r="J93" s="100"/>
      <c r="K93" s="40">
        <f t="shared" si="3"/>
        <v>6.7</v>
      </c>
    </row>
    <row r="94" spans="1:11" ht="13.5" customHeight="1" hidden="1">
      <c r="A94" s="40">
        <v>6.75</v>
      </c>
      <c r="B94" s="14"/>
      <c r="C94" s="15"/>
      <c r="D94" s="15"/>
      <c r="E94" s="15"/>
      <c r="F94" s="15"/>
      <c r="G94" s="18">
        <v>36.11</v>
      </c>
      <c r="H94" s="19">
        <v>37.24</v>
      </c>
      <c r="I94" s="20">
        <v>52.38</v>
      </c>
      <c r="J94" s="101"/>
      <c r="K94" s="40">
        <f t="shared" si="3"/>
        <v>6.75</v>
      </c>
    </row>
    <row r="95" spans="1:11" ht="13.5" customHeight="1" hidden="1">
      <c r="A95" s="40">
        <v>6.8</v>
      </c>
      <c r="B95" s="14"/>
      <c r="C95" s="15"/>
      <c r="D95" s="15"/>
      <c r="E95" s="15"/>
      <c r="F95" s="15"/>
      <c r="G95" s="15"/>
      <c r="H95" s="15"/>
      <c r="I95" s="16"/>
      <c r="J95" s="100"/>
      <c r="K95" s="40">
        <f t="shared" si="3"/>
        <v>6.8</v>
      </c>
    </row>
    <row r="96" spans="1:11" ht="13.5" customHeight="1" hidden="1">
      <c r="A96" s="40">
        <v>6.9</v>
      </c>
      <c r="B96" s="14"/>
      <c r="C96" s="15"/>
      <c r="D96" s="15"/>
      <c r="E96" s="15"/>
      <c r="F96" s="15"/>
      <c r="G96" s="15"/>
      <c r="H96" s="15"/>
      <c r="I96" s="16"/>
      <c r="J96" s="100"/>
      <c r="K96" s="40">
        <f t="shared" si="3"/>
        <v>6.9</v>
      </c>
    </row>
    <row r="97" spans="1:11" ht="13.5" customHeight="1" hidden="1">
      <c r="A97" s="40">
        <v>7</v>
      </c>
      <c r="B97" s="14"/>
      <c r="C97" s="15"/>
      <c r="D97" s="15"/>
      <c r="E97" s="15"/>
      <c r="F97" s="15"/>
      <c r="G97" s="18">
        <v>37.9</v>
      </c>
      <c r="H97" s="19">
        <v>40.28</v>
      </c>
      <c r="I97" s="20">
        <v>56.99</v>
      </c>
      <c r="J97" s="101"/>
      <c r="K97" s="40">
        <f t="shared" si="3"/>
        <v>7</v>
      </c>
    </row>
    <row r="98" spans="1:11" ht="13.5" customHeight="1" hidden="1">
      <c r="A98" s="40">
        <v>7.1</v>
      </c>
      <c r="B98" s="14"/>
      <c r="C98" s="15"/>
      <c r="D98" s="15"/>
      <c r="E98" s="15"/>
      <c r="F98" s="15"/>
      <c r="G98" s="15"/>
      <c r="H98" s="15"/>
      <c r="I98" s="16"/>
      <c r="J98" s="100"/>
      <c r="K98" s="40">
        <f t="shared" si="3"/>
        <v>7.1</v>
      </c>
    </row>
    <row r="99" spans="1:11" ht="13.5" customHeight="1" hidden="1">
      <c r="A99" s="40">
        <v>7.2</v>
      </c>
      <c r="B99" s="14"/>
      <c r="C99" s="15"/>
      <c r="D99" s="15"/>
      <c r="E99" s="15"/>
      <c r="F99" s="15"/>
      <c r="G99" s="15"/>
      <c r="H99" s="15"/>
      <c r="I99" s="16"/>
      <c r="J99" s="100"/>
      <c r="K99" s="40">
        <f t="shared" si="3"/>
        <v>7.2</v>
      </c>
    </row>
    <row r="100" spans="1:11" ht="13.5" customHeight="1" hidden="1">
      <c r="A100" s="40">
        <v>7.25</v>
      </c>
      <c r="B100" s="14"/>
      <c r="C100" s="15"/>
      <c r="D100" s="15"/>
      <c r="E100" s="15"/>
      <c r="F100" s="15"/>
      <c r="G100" s="18">
        <v>40.3</v>
      </c>
      <c r="H100" s="19">
        <v>42.71</v>
      </c>
      <c r="I100" s="20">
        <v>60.7</v>
      </c>
      <c r="J100" s="101"/>
      <c r="K100" s="40">
        <f t="shared" si="3"/>
        <v>7.25</v>
      </c>
    </row>
    <row r="101" spans="1:11" ht="13.5" customHeight="1" hidden="1">
      <c r="A101" s="40">
        <v>7.3</v>
      </c>
      <c r="B101" s="14"/>
      <c r="C101" s="15"/>
      <c r="D101" s="15"/>
      <c r="E101" s="15"/>
      <c r="F101" s="15"/>
      <c r="G101" s="15"/>
      <c r="H101" s="15"/>
      <c r="I101" s="16"/>
      <c r="J101" s="100"/>
      <c r="K101" s="40">
        <f t="shared" si="3"/>
        <v>7.3</v>
      </c>
    </row>
    <row r="102" spans="1:11" ht="13.5" customHeight="1" hidden="1">
      <c r="A102" s="40">
        <v>7.4</v>
      </c>
      <c r="B102" s="14"/>
      <c r="C102" s="15"/>
      <c r="D102" s="15"/>
      <c r="E102" s="15"/>
      <c r="F102" s="15"/>
      <c r="G102" s="15"/>
      <c r="H102" s="15"/>
      <c r="I102" s="16"/>
      <c r="J102" s="100"/>
      <c r="K102" s="40">
        <f t="shared" si="3"/>
        <v>7.4</v>
      </c>
    </row>
    <row r="103" spans="1:11" ht="13.5" customHeight="1" hidden="1">
      <c r="A103" s="40">
        <v>7.5</v>
      </c>
      <c r="B103" s="14"/>
      <c r="C103" s="15"/>
      <c r="D103" s="15"/>
      <c r="E103" s="15"/>
      <c r="F103" s="15"/>
      <c r="G103" s="18">
        <v>42.69</v>
      </c>
      <c r="H103" s="19">
        <v>45.14</v>
      </c>
      <c r="I103" s="20">
        <v>64.44</v>
      </c>
      <c r="J103" s="101"/>
      <c r="K103" s="40">
        <f t="shared" si="3"/>
        <v>7.5</v>
      </c>
    </row>
    <row r="104" spans="1:11" ht="13.5" customHeight="1" hidden="1">
      <c r="A104" s="40">
        <v>7.6</v>
      </c>
      <c r="B104" s="14"/>
      <c r="C104" s="15"/>
      <c r="D104" s="15"/>
      <c r="E104" s="15"/>
      <c r="F104" s="15"/>
      <c r="G104" s="15"/>
      <c r="H104" s="15"/>
      <c r="I104" s="16"/>
      <c r="J104" s="100"/>
      <c r="K104" s="40">
        <f t="shared" si="3"/>
        <v>7.6</v>
      </c>
    </row>
    <row r="105" spans="1:11" ht="13.5" customHeight="1" hidden="1">
      <c r="A105" s="40">
        <v>7.7</v>
      </c>
      <c r="B105" s="14"/>
      <c r="C105" s="15"/>
      <c r="D105" s="15"/>
      <c r="E105" s="15"/>
      <c r="F105" s="15"/>
      <c r="G105" s="15"/>
      <c r="H105" s="15"/>
      <c r="I105" s="16"/>
      <c r="J105" s="100"/>
      <c r="K105" s="40">
        <f t="shared" si="3"/>
        <v>7.7</v>
      </c>
    </row>
    <row r="106" spans="1:11" ht="13.5" customHeight="1" hidden="1">
      <c r="A106" s="40">
        <v>7.75</v>
      </c>
      <c r="B106" s="14"/>
      <c r="C106" s="15"/>
      <c r="D106" s="15"/>
      <c r="E106" s="15"/>
      <c r="F106" s="15"/>
      <c r="G106" s="18">
        <v>45.29</v>
      </c>
      <c r="H106" s="19">
        <v>46.52</v>
      </c>
      <c r="I106" s="20">
        <v>68.1</v>
      </c>
      <c r="J106" s="101"/>
      <c r="K106" s="40">
        <f t="shared" si="3"/>
        <v>7.75</v>
      </c>
    </row>
    <row r="107" spans="1:11" ht="13.5" customHeight="1" hidden="1">
      <c r="A107" s="40">
        <v>7.8</v>
      </c>
      <c r="B107" s="14"/>
      <c r="C107" s="15"/>
      <c r="D107" s="15"/>
      <c r="E107" s="15"/>
      <c r="F107" s="15"/>
      <c r="G107" s="15"/>
      <c r="H107" s="15"/>
      <c r="I107" s="16"/>
      <c r="J107" s="100"/>
      <c r="K107" s="40">
        <f t="shared" si="3"/>
        <v>7.8</v>
      </c>
    </row>
    <row r="108" spans="1:11" ht="13.5" customHeight="1" hidden="1">
      <c r="A108" s="40">
        <v>7.9</v>
      </c>
      <c r="B108" s="14"/>
      <c r="C108" s="15"/>
      <c r="D108" s="15"/>
      <c r="E108" s="15"/>
      <c r="F108" s="15"/>
      <c r="G108" s="15"/>
      <c r="H108" s="15"/>
      <c r="I108" s="16"/>
      <c r="J108" s="100"/>
      <c r="K108" s="40">
        <f t="shared" si="3"/>
        <v>7.9</v>
      </c>
    </row>
    <row r="109" spans="1:11" ht="13.5" customHeight="1" hidden="1">
      <c r="A109" s="40">
        <v>7.99999999999999</v>
      </c>
      <c r="B109" s="14"/>
      <c r="C109" s="15"/>
      <c r="D109" s="15"/>
      <c r="E109" s="15"/>
      <c r="F109" s="15"/>
      <c r="G109" s="18">
        <v>47.89</v>
      </c>
      <c r="H109" s="19">
        <v>47.9</v>
      </c>
      <c r="I109" s="20">
        <v>71.8</v>
      </c>
      <c r="J109" s="101"/>
      <c r="K109" s="40">
        <f t="shared" si="3"/>
        <v>7.99999999999999</v>
      </c>
    </row>
    <row r="110" spans="1:11" ht="13.5" customHeight="1" hidden="1">
      <c r="A110" s="40">
        <v>8.1</v>
      </c>
      <c r="B110" s="14"/>
      <c r="C110" s="15"/>
      <c r="D110" s="15"/>
      <c r="E110" s="15"/>
      <c r="F110" s="15"/>
      <c r="G110" s="15"/>
      <c r="H110" s="15"/>
      <c r="I110" s="16"/>
      <c r="J110" s="100"/>
      <c r="K110" s="40">
        <f t="shared" si="3"/>
        <v>8.1</v>
      </c>
    </row>
    <row r="111" spans="1:11" ht="13.5" customHeight="1" hidden="1">
      <c r="A111" s="40">
        <v>8.2</v>
      </c>
      <c r="B111" s="14"/>
      <c r="C111" s="15"/>
      <c r="D111" s="15"/>
      <c r="E111" s="15"/>
      <c r="F111" s="15"/>
      <c r="G111" s="15"/>
      <c r="H111" s="15"/>
      <c r="I111" s="16"/>
      <c r="J111" s="100"/>
      <c r="K111" s="40">
        <f t="shared" si="3"/>
        <v>8.2</v>
      </c>
    </row>
    <row r="112" spans="1:11" ht="13.5" customHeight="1" hidden="1">
      <c r="A112" s="40">
        <v>8.25</v>
      </c>
      <c r="B112" s="14"/>
      <c r="C112" s="15"/>
      <c r="D112" s="15"/>
      <c r="E112" s="15"/>
      <c r="F112" s="15"/>
      <c r="G112" s="15"/>
      <c r="H112" s="19">
        <v>49.4</v>
      </c>
      <c r="I112" s="20">
        <v>73.1</v>
      </c>
      <c r="J112" s="101"/>
      <c r="K112" s="40">
        <f t="shared" si="3"/>
        <v>8.25</v>
      </c>
    </row>
    <row r="113" spans="1:11" ht="13.5" customHeight="1" hidden="1">
      <c r="A113" s="40">
        <v>8.3</v>
      </c>
      <c r="B113" s="14"/>
      <c r="C113" s="15"/>
      <c r="D113" s="15"/>
      <c r="E113" s="15"/>
      <c r="F113" s="15"/>
      <c r="G113" s="15"/>
      <c r="H113" s="15"/>
      <c r="I113" s="16"/>
      <c r="J113" s="100"/>
      <c r="K113" s="40">
        <f t="shared" si="3"/>
        <v>8.3</v>
      </c>
    </row>
    <row r="114" spans="1:11" ht="13.5" customHeight="1" hidden="1">
      <c r="A114" s="40">
        <v>8.4</v>
      </c>
      <c r="B114" s="14"/>
      <c r="C114" s="15"/>
      <c r="D114" s="15"/>
      <c r="E114" s="15"/>
      <c r="F114" s="15"/>
      <c r="G114" s="15"/>
      <c r="H114" s="15"/>
      <c r="I114" s="16"/>
      <c r="J114" s="100"/>
      <c r="K114" s="40">
        <f t="shared" si="3"/>
        <v>8.4</v>
      </c>
    </row>
    <row r="115" spans="1:11" ht="13.5" customHeight="1" hidden="1">
      <c r="A115" s="40">
        <v>8.49999999999994</v>
      </c>
      <c r="B115" s="14"/>
      <c r="C115" s="15"/>
      <c r="D115" s="15"/>
      <c r="E115" s="15"/>
      <c r="F115" s="15"/>
      <c r="G115" s="15"/>
      <c r="H115" s="19">
        <v>50.84</v>
      </c>
      <c r="I115" s="20">
        <v>74.4</v>
      </c>
      <c r="J115" s="101"/>
      <c r="K115" s="40">
        <f t="shared" si="3"/>
        <v>8.49999999999994</v>
      </c>
    </row>
    <row r="116" spans="1:11" ht="13.5" customHeight="1" hidden="1">
      <c r="A116" s="40">
        <v>8.6</v>
      </c>
      <c r="B116" s="14"/>
      <c r="C116" s="15"/>
      <c r="D116" s="15"/>
      <c r="E116" s="15"/>
      <c r="F116" s="15"/>
      <c r="G116" s="15"/>
      <c r="H116" s="15"/>
      <c r="I116" s="16"/>
      <c r="J116" s="100"/>
      <c r="K116" s="40">
        <f t="shared" si="3"/>
        <v>8.6</v>
      </c>
    </row>
    <row r="117" spans="1:11" ht="13.5" customHeight="1" hidden="1">
      <c r="A117" s="40">
        <v>8.7</v>
      </c>
      <c r="B117" s="14"/>
      <c r="C117" s="15"/>
      <c r="D117" s="15"/>
      <c r="E117" s="15"/>
      <c r="F117" s="15"/>
      <c r="G117" s="15"/>
      <c r="H117" s="15"/>
      <c r="I117" s="16"/>
      <c r="J117" s="100"/>
      <c r="K117" s="40">
        <f t="shared" si="3"/>
        <v>8.7</v>
      </c>
    </row>
    <row r="118" spans="1:11" ht="13.5" customHeight="1" hidden="1">
      <c r="A118" s="40">
        <v>8.75</v>
      </c>
      <c r="B118" s="14"/>
      <c r="C118" s="15"/>
      <c r="D118" s="15"/>
      <c r="E118" s="15"/>
      <c r="F118" s="15"/>
      <c r="G118" s="15"/>
      <c r="H118" s="19">
        <v>52.65</v>
      </c>
      <c r="I118" s="20">
        <v>78.1</v>
      </c>
      <c r="J118" s="101"/>
      <c r="K118" s="40">
        <f t="shared" si="3"/>
        <v>8.75</v>
      </c>
    </row>
    <row r="119" spans="1:11" ht="13.5" customHeight="1" hidden="1">
      <c r="A119" s="40">
        <v>8.8</v>
      </c>
      <c r="B119" s="14"/>
      <c r="C119" s="15"/>
      <c r="D119" s="15"/>
      <c r="E119" s="15"/>
      <c r="F119" s="15"/>
      <c r="G119" s="15"/>
      <c r="H119" s="15"/>
      <c r="I119" s="16"/>
      <c r="J119" s="100"/>
      <c r="K119" s="40">
        <f t="shared" si="3"/>
        <v>8.8</v>
      </c>
    </row>
    <row r="120" spans="1:11" ht="13.5" customHeight="1" hidden="1">
      <c r="A120" s="40">
        <v>8.9</v>
      </c>
      <c r="B120" s="14"/>
      <c r="C120" s="15"/>
      <c r="D120" s="15"/>
      <c r="E120" s="15"/>
      <c r="F120" s="15"/>
      <c r="G120" s="15"/>
      <c r="H120" s="15"/>
      <c r="I120" s="16"/>
      <c r="J120" s="100"/>
      <c r="K120" s="40">
        <f t="shared" si="3"/>
        <v>8.9</v>
      </c>
    </row>
    <row r="121" spans="1:11" ht="13.5" customHeight="1" hidden="1">
      <c r="A121" s="40">
        <v>8.99999999999989</v>
      </c>
      <c r="B121" s="14"/>
      <c r="C121" s="15"/>
      <c r="D121" s="15"/>
      <c r="E121" s="15"/>
      <c r="F121" s="15"/>
      <c r="G121" s="15"/>
      <c r="H121" s="19">
        <v>54.46</v>
      </c>
      <c r="I121" s="20">
        <v>81.75</v>
      </c>
      <c r="J121" s="101"/>
      <c r="K121" s="40">
        <f t="shared" si="3"/>
        <v>8.99999999999989</v>
      </c>
    </row>
    <row r="122" spans="1:11" ht="13.5" customHeight="1" hidden="1">
      <c r="A122" s="40">
        <v>9.1</v>
      </c>
      <c r="B122" s="14"/>
      <c r="C122" s="15"/>
      <c r="D122" s="15"/>
      <c r="E122" s="15"/>
      <c r="F122" s="15"/>
      <c r="G122" s="15"/>
      <c r="H122" s="15"/>
      <c r="I122" s="16"/>
      <c r="J122" s="100"/>
      <c r="K122" s="40">
        <f t="shared" si="3"/>
        <v>9.1</v>
      </c>
    </row>
    <row r="123" spans="1:11" ht="13.5" customHeight="1" hidden="1">
      <c r="A123" s="40">
        <v>9.2</v>
      </c>
      <c r="B123" s="14"/>
      <c r="C123" s="15"/>
      <c r="D123" s="15"/>
      <c r="E123" s="15"/>
      <c r="F123" s="15"/>
      <c r="G123" s="15"/>
      <c r="H123" s="15"/>
      <c r="I123" s="16"/>
      <c r="J123" s="100"/>
      <c r="K123" s="40">
        <f t="shared" si="3"/>
        <v>9.2</v>
      </c>
    </row>
    <row r="124" spans="1:11" ht="13.5" customHeight="1" hidden="1">
      <c r="A124" s="40">
        <v>9.25</v>
      </c>
      <c r="B124" s="14"/>
      <c r="C124" s="15"/>
      <c r="D124" s="15"/>
      <c r="E124" s="15"/>
      <c r="F124" s="15"/>
      <c r="G124" s="15"/>
      <c r="H124" s="19">
        <v>54.92</v>
      </c>
      <c r="I124" s="20">
        <v>82.16</v>
      </c>
      <c r="J124" s="101"/>
      <c r="K124" s="40">
        <f t="shared" si="3"/>
        <v>9.25</v>
      </c>
    </row>
    <row r="125" spans="1:11" ht="13.5" customHeight="1" hidden="1">
      <c r="A125" s="40">
        <v>9.3</v>
      </c>
      <c r="B125" s="14"/>
      <c r="C125" s="15"/>
      <c r="D125" s="15"/>
      <c r="E125" s="15"/>
      <c r="F125" s="15"/>
      <c r="G125" s="15"/>
      <c r="H125" s="15"/>
      <c r="I125" s="16"/>
      <c r="J125" s="100"/>
      <c r="K125" s="40">
        <f t="shared" si="3"/>
        <v>9.3</v>
      </c>
    </row>
    <row r="126" spans="1:11" ht="13.5" customHeight="1" hidden="1">
      <c r="A126" s="40">
        <v>9.4</v>
      </c>
      <c r="B126" s="14"/>
      <c r="C126" s="15"/>
      <c r="D126" s="15"/>
      <c r="E126" s="15"/>
      <c r="F126" s="15"/>
      <c r="G126" s="15"/>
      <c r="H126" s="15"/>
      <c r="I126" s="16"/>
      <c r="J126" s="100"/>
      <c r="K126" s="40">
        <f t="shared" si="3"/>
        <v>9.4</v>
      </c>
    </row>
    <row r="127" spans="1:11" ht="13.5" customHeight="1" hidden="1">
      <c r="A127" s="40">
        <v>9.5</v>
      </c>
      <c r="B127" s="14"/>
      <c r="C127" s="15"/>
      <c r="D127" s="15"/>
      <c r="E127" s="15"/>
      <c r="F127" s="15"/>
      <c r="G127" s="15"/>
      <c r="H127" s="19">
        <v>55.38</v>
      </c>
      <c r="I127" s="20">
        <v>82.57</v>
      </c>
      <c r="J127" s="101"/>
      <c r="K127" s="40">
        <f t="shared" si="3"/>
        <v>9.5</v>
      </c>
    </row>
    <row r="128" spans="1:11" ht="13.5" customHeight="1" hidden="1">
      <c r="A128" s="40">
        <v>9.6</v>
      </c>
      <c r="B128" s="14"/>
      <c r="C128" s="15"/>
      <c r="D128" s="15"/>
      <c r="E128" s="15"/>
      <c r="F128" s="15"/>
      <c r="G128" s="15"/>
      <c r="H128" s="15"/>
      <c r="I128" s="16"/>
      <c r="J128" s="100"/>
      <c r="K128" s="40">
        <f t="shared" si="3"/>
        <v>9.6</v>
      </c>
    </row>
    <row r="129" spans="1:11" ht="13.5" customHeight="1" hidden="1">
      <c r="A129" s="40">
        <v>9.7</v>
      </c>
      <c r="B129" s="14"/>
      <c r="C129" s="15"/>
      <c r="D129" s="15"/>
      <c r="E129" s="15"/>
      <c r="F129" s="15"/>
      <c r="G129" s="15"/>
      <c r="H129" s="15"/>
      <c r="I129" s="16"/>
      <c r="J129" s="100"/>
      <c r="K129" s="40">
        <f t="shared" si="3"/>
        <v>9.7</v>
      </c>
    </row>
    <row r="130" spans="1:11" ht="13.5" customHeight="1" hidden="1">
      <c r="A130" s="40">
        <v>9.75</v>
      </c>
      <c r="B130" s="14"/>
      <c r="C130" s="15"/>
      <c r="D130" s="15"/>
      <c r="E130" s="15"/>
      <c r="F130" s="15"/>
      <c r="G130" s="15"/>
      <c r="H130" s="19">
        <v>57.09</v>
      </c>
      <c r="I130" s="20">
        <v>86.37</v>
      </c>
      <c r="J130" s="101"/>
      <c r="K130" s="40">
        <f t="shared" si="3"/>
        <v>9.75</v>
      </c>
    </row>
    <row r="131" spans="1:11" ht="13.5" customHeight="1" hidden="1">
      <c r="A131" s="40">
        <v>9.8</v>
      </c>
      <c r="B131" s="14"/>
      <c r="C131" s="15"/>
      <c r="D131" s="15"/>
      <c r="E131" s="15"/>
      <c r="F131" s="15"/>
      <c r="G131" s="15"/>
      <c r="H131" s="15"/>
      <c r="I131" s="16"/>
      <c r="J131" s="100"/>
      <c r="K131" s="40">
        <f t="shared" si="3"/>
        <v>9.8</v>
      </c>
    </row>
    <row r="132" spans="1:11" ht="13.5" customHeight="1" hidden="1">
      <c r="A132" s="40">
        <v>9.9</v>
      </c>
      <c r="B132" s="14"/>
      <c r="C132" s="15"/>
      <c r="D132" s="15"/>
      <c r="E132" s="15"/>
      <c r="F132" s="15"/>
      <c r="G132" s="15"/>
      <c r="H132" s="15"/>
      <c r="I132" s="16"/>
      <c r="J132" s="100"/>
      <c r="K132" s="40">
        <f t="shared" si="3"/>
        <v>9.9</v>
      </c>
    </row>
    <row r="133" spans="1:11" ht="13.5" customHeight="1" hidden="1">
      <c r="A133" s="40">
        <v>10</v>
      </c>
      <c r="B133" s="14"/>
      <c r="C133" s="15"/>
      <c r="D133" s="15"/>
      <c r="E133" s="15"/>
      <c r="F133" s="15"/>
      <c r="G133" s="15"/>
      <c r="H133" s="19">
        <v>58.8</v>
      </c>
      <c r="I133" s="20">
        <v>90.17</v>
      </c>
      <c r="J133" s="101"/>
      <c r="K133" s="40">
        <f t="shared" si="3"/>
        <v>10</v>
      </c>
    </row>
    <row r="134" spans="1:11" ht="13.5" customHeight="1" hidden="1">
      <c r="A134" s="40">
        <v>10.1</v>
      </c>
      <c r="B134" s="14"/>
      <c r="C134" s="15"/>
      <c r="D134" s="15"/>
      <c r="E134" s="15"/>
      <c r="F134" s="15"/>
      <c r="G134" s="15"/>
      <c r="H134" s="15"/>
      <c r="I134" s="16"/>
      <c r="J134" s="100"/>
      <c r="K134" s="40">
        <f t="shared" si="3"/>
        <v>10.1</v>
      </c>
    </row>
    <row r="135" spans="1:11" ht="13.5" customHeight="1" hidden="1">
      <c r="A135" s="40">
        <v>10.2</v>
      </c>
      <c r="B135" s="14"/>
      <c r="C135" s="15"/>
      <c r="D135" s="15"/>
      <c r="E135" s="15"/>
      <c r="F135" s="15"/>
      <c r="G135" s="15"/>
      <c r="H135" s="15"/>
      <c r="I135" s="16"/>
      <c r="J135" s="100"/>
      <c r="K135" s="40">
        <f t="shared" si="3"/>
        <v>10.2</v>
      </c>
    </row>
    <row r="136" spans="1:11" ht="13.5" customHeight="1" hidden="1">
      <c r="A136" s="40">
        <v>10.25</v>
      </c>
      <c r="B136" s="14"/>
      <c r="C136" s="15"/>
      <c r="D136" s="15"/>
      <c r="E136" s="15"/>
      <c r="F136" s="15"/>
      <c r="G136" s="15"/>
      <c r="H136" s="19">
        <v>59.8</v>
      </c>
      <c r="I136" s="20">
        <v>90.27</v>
      </c>
      <c r="J136" s="101"/>
      <c r="K136" s="40">
        <f t="shared" si="3"/>
        <v>10.25</v>
      </c>
    </row>
    <row r="137" spans="1:11" ht="13.5" customHeight="1" hidden="1">
      <c r="A137" s="40">
        <v>10.3</v>
      </c>
      <c r="B137" s="14"/>
      <c r="C137" s="15"/>
      <c r="D137" s="15"/>
      <c r="E137" s="15"/>
      <c r="F137" s="15"/>
      <c r="G137" s="15"/>
      <c r="H137" s="15"/>
      <c r="I137" s="16"/>
      <c r="J137" s="100"/>
      <c r="K137" s="40">
        <f t="shared" si="3"/>
        <v>10.3</v>
      </c>
    </row>
    <row r="138" spans="1:11" ht="13.5" customHeight="1" hidden="1">
      <c r="A138" s="40">
        <v>10.4</v>
      </c>
      <c r="B138" s="14"/>
      <c r="C138" s="15"/>
      <c r="D138" s="15"/>
      <c r="E138" s="15"/>
      <c r="F138" s="15"/>
      <c r="G138" s="15"/>
      <c r="H138" s="15"/>
      <c r="I138" s="16"/>
      <c r="J138" s="100"/>
      <c r="K138" s="40">
        <f t="shared" si="3"/>
        <v>10.4</v>
      </c>
    </row>
    <row r="139" spans="1:11" ht="13.5" customHeight="1" hidden="1">
      <c r="A139" s="40">
        <v>10.5</v>
      </c>
      <c r="B139" s="14"/>
      <c r="C139" s="15"/>
      <c r="D139" s="15"/>
      <c r="E139" s="15"/>
      <c r="F139" s="15"/>
      <c r="G139" s="15"/>
      <c r="H139" s="19">
        <v>60.79</v>
      </c>
      <c r="I139" s="20">
        <v>90.38</v>
      </c>
      <c r="J139" s="101"/>
      <c r="K139" s="40">
        <f t="shared" si="3"/>
        <v>10.5</v>
      </c>
    </row>
    <row r="140" spans="1:11" ht="13.5" customHeight="1" hidden="1">
      <c r="A140" s="40">
        <v>10.6</v>
      </c>
      <c r="B140" s="14"/>
      <c r="C140" s="15"/>
      <c r="D140" s="15"/>
      <c r="E140" s="15"/>
      <c r="F140" s="15"/>
      <c r="G140" s="15"/>
      <c r="H140" s="15"/>
      <c r="I140" s="16"/>
      <c r="J140" s="100"/>
      <c r="K140" s="40">
        <f t="shared" si="3"/>
        <v>10.6</v>
      </c>
    </row>
    <row r="141" spans="1:11" ht="13.5" customHeight="1" hidden="1">
      <c r="A141" s="40">
        <v>10.7</v>
      </c>
      <c r="B141" s="14"/>
      <c r="C141" s="15"/>
      <c r="D141" s="15"/>
      <c r="E141" s="15"/>
      <c r="F141" s="15"/>
      <c r="G141" s="15"/>
      <c r="H141" s="15"/>
      <c r="I141" s="16"/>
      <c r="J141" s="100"/>
      <c r="K141" s="40">
        <f t="shared" si="3"/>
        <v>10.7</v>
      </c>
    </row>
    <row r="142" spans="1:11" ht="13.5" customHeight="1" hidden="1">
      <c r="A142" s="40">
        <v>10.75</v>
      </c>
      <c r="B142" s="14"/>
      <c r="C142" s="15"/>
      <c r="D142" s="15"/>
      <c r="E142" s="15"/>
      <c r="F142" s="15"/>
      <c r="G142" s="15"/>
      <c r="H142" s="19">
        <v>63.42</v>
      </c>
      <c r="I142" s="20">
        <v>92.7</v>
      </c>
      <c r="J142" s="101"/>
      <c r="K142" s="40">
        <f t="shared" si="3"/>
        <v>10.75</v>
      </c>
    </row>
    <row r="143" spans="1:11" ht="13.5" customHeight="1" hidden="1">
      <c r="A143" s="40">
        <v>10.8</v>
      </c>
      <c r="B143" s="14"/>
      <c r="C143" s="15"/>
      <c r="D143" s="15"/>
      <c r="E143" s="15"/>
      <c r="F143" s="15"/>
      <c r="G143" s="15"/>
      <c r="H143" s="15"/>
      <c r="I143" s="16"/>
      <c r="J143" s="100"/>
      <c r="K143" s="40">
        <f t="shared" si="3"/>
        <v>10.8</v>
      </c>
    </row>
    <row r="144" spans="1:11" ht="13.5" customHeight="1" hidden="1">
      <c r="A144" s="40">
        <v>10.9</v>
      </c>
      <c r="B144" s="14"/>
      <c r="C144" s="15"/>
      <c r="D144" s="15"/>
      <c r="E144" s="15"/>
      <c r="F144" s="15"/>
      <c r="G144" s="15"/>
      <c r="H144" s="15"/>
      <c r="I144" s="16"/>
      <c r="J144" s="100"/>
      <c r="K144" s="40">
        <f t="shared" si="3"/>
        <v>10.9</v>
      </c>
    </row>
    <row r="145" spans="1:11" ht="13.5" customHeight="1" hidden="1">
      <c r="A145" s="40">
        <v>11</v>
      </c>
      <c r="B145" s="14"/>
      <c r="C145" s="15"/>
      <c r="D145" s="15"/>
      <c r="E145" s="15"/>
      <c r="F145" s="15"/>
      <c r="G145" s="15"/>
      <c r="H145" s="19">
        <v>66.05</v>
      </c>
      <c r="I145" s="20">
        <v>95</v>
      </c>
      <c r="J145" s="101"/>
      <c r="K145" s="40">
        <f t="shared" si="3"/>
        <v>11</v>
      </c>
    </row>
    <row r="146" spans="1:11" ht="13.5" customHeight="1" hidden="1">
      <c r="A146" s="40">
        <v>11.1</v>
      </c>
      <c r="B146" s="14"/>
      <c r="C146" s="15"/>
      <c r="D146" s="15"/>
      <c r="E146" s="15"/>
      <c r="F146" s="15"/>
      <c r="G146" s="15"/>
      <c r="H146" s="15"/>
      <c r="I146" s="16"/>
      <c r="J146" s="100"/>
      <c r="K146" s="40">
        <f t="shared" si="3"/>
        <v>11.1</v>
      </c>
    </row>
    <row r="147" spans="1:11" ht="13.5" customHeight="1" hidden="1">
      <c r="A147" s="40">
        <v>11.2</v>
      </c>
      <c r="B147" s="14"/>
      <c r="C147" s="15"/>
      <c r="D147" s="15"/>
      <c r="E147" s="15"/>
      <c r="F147" s="15"/>
      <c r="G147" s="15"/>
      <c r="H147" s="15"/>
      <c r="I147" s="16"/>
      <c r="J147" s="100"/>
      <c r="K147" s="40">
        <f t="shared" si="3"/>
        <v>11.2</v>
      </c>
    </row>
    <row r="148" spans="1:11" ht="13.5" customHeight="1" hidden="1">
      <c r="A148" s="40">
        <v>11.3</v>
      </c>
      <c r="B148" s="14"/>
      <c r="C148" s="15"/>
      <c r="D148" s="15"/>
      <c r="E148" s="15"/>
      <c r="F148" s="15"/>
      <c r="G148" s="15"/>
      <c r="H148" s="15"/>
      <c r="I148" s="16"/>
      <c r="J148" s="100"/>
      <c r="K148" s="40">
        <f aca="true" t="shared" si="4" ref="K148:K155">A148</f>
        <v>11.3</v>
      </c>
    </row>
    <row r="149" spans="1:11" ht="13.5" customHeight="1" hidden="1">
      <c r="A149" s="40">
        <v>11.4</v>
      </c>
      <c r="B149" s="14"/>
      <c r="C149" s="15"/>
      <c r="D149" s="15"/>
      <c r="E149" s="15"/>
      <c r="F149" s="15"/>
      <c r="G149" s="15"/>
      <c r="H149" s="15"/>
      <c r="I149" s="16"/>
      <c r="J149" s="100"/>
      <c r="K149" s="40">
        <f t="shared" si="4"/>
        <v>11.4</v>
      </c>
    </row>
    <row r="150" spans="1:11" ht="13.5" customHeight="1" hidden="1">
      <c r="A150" s="40">
        <v>11.5</v>
      </c>
      <c r="B150" s="14"/>
      <c r="C150" s="15"/>
      <c r="D150" s="15"/>
      <c r="E150" s="15"/>
      <c r="F150" s="15"/>
      <c r="G150" s="15"/>
      <c r="H150" s="19">
        <v>73.53</v>
      </c>
      <c r="I150" s="20">
        <v>111.3</v>
      </c>
      <c r="J150" s="101"/>
      <c r="K150" s="40">
        <f t="shared" si="4"/>
        <v>11.5</v>
      </c>
    </row>
    <row r="151" spans="1:11" ht="13.5" customHeight="1" hidden="1">
      <c r="A151" s="40">
        <v>11.6</v>
      </c>
      <c r="B151" s="14"/>
      <c r="C151" s="15"/>
      <c r="D151" s="15"/>
      <c r="E151" s="15"/>
      <c r="F151" s="15"/>
      <c r="G151" s="15"/>
      <c r="H151" s="15"/>
      <c r="I151" s="16"/>
      <c r="J151" s="100"/>
      <c r="K151" s="40">
        <f t="shared" si="4"/>
        <v>11.6</v>
      </c>
    </row>
    <row r="152" spans="1:11" ht="13.5" customHeight="1" hidden="1">
      <c r="A152" s="40">
        <v>11.7</v>
      </c>
      <c r="B152" s="14"/>
      <c r="C152" s="15"/>
      <c r="D152" s="15"/>
      <c r="E152" s="15"/>
      <c r="F152" s="15"/>
      <c r="G152" s="15"/>
      <c r="H152" s="15"/>
      <c r="I152" s="16"/>
      <c r="J152" s="100"/>
      <c r="K152" s="40">
        <f t="shared" si="4"/>
        <v>11.7</v>
      </c>
    </row>
    <row r="153" spans="1:11" ht="13.5" customHeight="1" hidden="1">
      <c r="A153" s="40">
        <v>11.75</v>
      </c>
      <c r="B153" s="14"/>
      <c r="C153" s="15"/>
      <c r="D153" s="15"/>
      <c r="E153" s="15"/>
      <c r="F153" s="15"/>
      <c r="G153" s="15"/>
      <c r="H153" s="19">
        <v>78.87</v>
      </c>
      <c r="I153" s="20">
        <v>122</v>
      </c>
      <c r="J153" s="101"/>
      <c r="K153" s="40">
        <f t="shared" si="4"/>
        <v>11.75</v>
      </c>
    </row>
    <row r="154" spans="1:11" ht="13.5" customHeight="1" hidden="1">
      <c r="A154" s="40">
        <v>11.8</v>
      </c>
      <c r="B154" s="14"/>
      <c r="C154" s="15"/>
      <c r="D154" s="15"/>
      <c r="E154" s="15"/>
      <c r="F154" s="15"/>
      <c r="G154" s="15"/>
      <c r="H154" s="15"/>
      <c r="I154" s="16"/>
      <c r="J154" s="100"/>
      <c r="K154" s="40">
        <f t="shared" si="4"/>
        <v>11.8</v>
      </c>
    </row>
    <row r="155" spans="1:11" ht="13.5" customHeight="1" hidden="1">
      <c r="A155" s="40">
        <v>11.9</v>
      </c>
      <c r="B155" s="14"/>
      <c r="C155" s="15"/>
      <c r="D155" s="15"/>
      <c r="E155" s="15"/>
      <c r="F155" s="15"/>
      <c r="G155" s="15"/>
      <c r="H155" s="15"/>
      <c r="I155" s="16"/>
      <c r="J155" s="100"/>
      <c r="K155" s="40">
        <f t="shared" si="4"/>
        <v>11.9</v>
      </c>
    </row>
    <row r="156" spans="1:11" ht="13.5" customHeight="1" hidden="1">
      <c r="A156" s="40">
        <v>12</v>
      </c>
      <c r="B156" s="14"/>
      <c r="C156" s="15"/>
      <c r="D156" s="15"/>
      <c r="E156" s="15"/>
      <c r="F156" s="15"/>
      <c r="G156" s="15"/>
      <c r="H156" s="19">
        <v>84.2</v>
      </c>
      <c r="I156" s="20">
        <v>133.2</v>
      </c>
      <c r="J156" s="101"/>
      <c r="K156" s="40">
        <f aca="true" t="shared" si="5" ref="K156:K176">A156</f>
        <v>12</v>
      </c>
    </row>
    <row r="157" spans="1:11" ht="13.5" customHeight="1" hidden="1">
      <c r="A157" s="40">
        <v>12.1</v>
      </c>
      <c r="B157" s="14"/>
      <c r="C157" s="15"/>
      <c r="D157" s="15"/>
      <c r="E157" s="15"/>
      <c r="F157" s="15"/>
      <c r="G157" s="15"/>
      <c r="H157" s="15"/>
      <c r="I157" s="16"/>
      <c r="J157" s="100"/>
      <c r="K157" s="40">
        <f t="shared" si="5"/>
        <v>12.1</v>
      </c>
    </row>
    <row r="158" spans="1:11" ht="13.5" customHeight="1" hidden="1">
      <c r="A158" s="40">
        <v>12.2</v>
      </c>
      <c r="B158" s="14"/>
      <c r="C158" s="15"/>
      <c r="D158" s="15"/>
      <c r="E158" s="15"/>
      <c r="F158" s="15"/>
      <c r="G158" s="15"/>
      <c r="H158" s="15"/>
      <c r="I158" s="16"/>
      <c r="J158" s="100"/>
      <c r="K158" s="40">
        <f t="shared" si="5"/>
        <v>12.2</v>
      </c>
    </row>
    <row r="159" spans="1:11" ht="13.5" customHeight="1" hidden="1">
      <c r="A159" s="40">
        <v>12.3</v>
      </c>
      <c r="B159" s="14"/>
      <c r="C159" s="15"/>
      <c r="D159" s="15"/>
      <c r="E159" s="15"/>
      <c r="F159" s="15"/>
      <c r="G159" s="15"/>
      <c r="H159" s="15"/>
      <c r="I159" s="16"/>
      <c r="J159" s="100"/>
      <c r="K159" s="40">
        <f t="shared" si="5"/>
        <v>12.3</v>
      </c>
    </row>
    <row r="160" spans="1:11" ht="13.5" customHeight="1" hidden="1">
      <c r="A160" s="40">
        <v>12.4</v>
      </c>
      <c r="B160" s="14"/>
      <c r="C160" s="15"/>
      <c r="D160" s="15"/>
      <c r="E160" s="15"/>
      <c r="F160" s="15"/>
      <c r="G160" s="15"/>
      <c r="H160" s="15"/>
      <c r="I160" s="16"/>
      <c r="J160" s="100"/>
      <c r="K160" s="40">
        <f t="shared" si="5"/>
        <v>12.4</v>
      </c>
    </row>
    <row r="161" spans="1:11" ht="13.5" customHeight="1" hidden="1">
      <c r="A161" s="40">
        <v>12.5</v>
      </c>
      <c r="B161" s="14"/>
      <c r="C161" s="15"/>
      <c r="D161" s="15"/>
      <c r="E161" s="15"/>
      <c r="F161" s="15"/>
      <c r="G161" s="15"/>
      <c r="H161" s="15"/>
      <c r="I161" s="16"/>
      <c r="J161" s="100"/>
      <c r="K161" s="40">
        <f t="shared" si="5"/>
        <v>12.5</v>
      </c>
    </row>
    <row r="162" spans="1:11" ht="13.5" customHeight="1" hidden="1">
      <c r="A162" s="40">
        <v>12.6</v>
      </c>
      <c r="B162" s="14"/>
      <c r="C162" s="15"/>
      <c r="D162" s="15"/>
      <c r="E162" s="15"/>
      <c r="F162" s="15"/>
      <c r="G162" s="15"/>
      <c r="H162" s="15"/>
      <c r="I162" s="16"/>
      <c r="J162" s="100"/>
      <c r="K162" s="40">
        <f t="shared" si="5"/>
        <v>12.6</v>
      </c>
    </row>
    <row r="163" spans="1:11" ht="13.5" customHeight="1" hidden="1">
      <c r="A163" s="40">
        <v>12.7</v>
      </c>
      <c r="B163" s="14"/>
      <c r="C163" s="15"/>
      <c r="D163" s="15"/>
      <c r="E163" s="15"/>
      <c r="F163" s="15"/>
      <c r="G163" s="15"/>
      <c r="H163" s="15"/>
      <c r="I163" s="16"/>
      <c r="J163" s="100"/>
      <c r="K163" s="40">
        <f t="shared" si="5"/>
        <v>12.7</v>
      </c>
    </row>
    <row r="164" spans="1:11" ht="13.5" customHeight="1" hidden="1">
      <c r="A164" s="40">
        <v>12.8</v>
      </c>
      <c r="B164" s="14"/>
      <c r="C164" s="15"/>
      <c r="D164" s="15"/>
      <c r="E164" s="15"/>
      <c r="F164" s="15"/>
      <c r="G164" s="15"/>
      <c r="H164" s="15"/>
      <c r="I164" s="16"/>
      <c r="J164" s="100"/>
      <c r="K164" s="40">
        <f t="shared" si="5"/>
        <v>12.8</v>
      </c>
    </row>
    <row r="165" spans="1:11" ht="13.5" customHeight="1" hidden="1">
      <c r="A165" s="40">
        <v>12.9</v>
      </c>
      <c r="B165" s="14"/>
      <c r="C165" s="15"/>
      <c r="D165" s="15"/>
      <c r="E165" s="15"/>
      <c r="F165" s="15"/>
      <c r="G165" s="15"/>
      <c r="H165" s="15"/>
      <c r="I165" s="16"/>
      <c r="J165" s="100"/>
      <c r="K165" s="40">
        <f t="shared" si="5"/>
        <v>12.9</v>
      </c>
    </row>
    <row r="166" spans="1:11" ht="13.5" customHeight="1" hidden="1">
      <c r="A166" s="40">
        <v>13</v>
      </c>
      <c r="B166" s="14"/>
      <c r="C166" s="15"/>
      <c r="D166" s="15"/>
      <c r="E166" s="15"/>
      <c r="F166" s="15"/>
      <c r="G166" s="15"/>
      <c r="H166" s="15"/>
      <c r="I166" s="16"/>
      <c r="J166" s="100"/>
      <c r="K166" s="40">
        <f t="shared" si="5"/>
        <v>13</v>
      </c>
    </row>
    <row r="167" spans="1:11" ht="13.5" customHeight="1" hidden="1">
      <c r="A167" s="40">
        <v>13.1</v>
      </c>
      <c r="B167" s="14"/>
      <c r="C167" s="15"/>
      <c r="D167" s="15"/>
      <c r="E167" s="15"/>
      <c r="F167" s="15"/>
      <c r="G167" s="15"/>
      <c r="H167" s="15"/>
      <c r="I167" s="16"/>
      <c r="J167" s="100"/>
      <c r="K167" s="40">
        <f t="shared" si="5"/>
        <v>13.1</v>
      </c>
    </row>
    <row r="168" spans="1:11" ht="13.5" customHeight="1" hidden="1">
      <c r="A168" s="40">
        <v>13.2</v>
      </c>
      <c r="B168" s="14"/>
      <c r="C168" s="15"/>
      <c r="D168" s="15"/>
      <c r="E168" s="15"/>
      <c r="F168" s="15"/>
      <c r="G168" s="15"/>
      <c r="H168" s="15"/>
      <c r="I168" s="16"/>
      <c r="J168" s="100"/>
      <c r="K168" s="40">
        <f t="shared" si="5"/>
        <v>13.2</v>
      </c>
    </row>
    <row r="169" spans="1:11" ht="13.5" customHeight="1" hidden="1">
      <c r="A169" s="40">
        <v>13.3</v>
      </c>
      <c r="B169" s="14"/>
      <c r="C169" s="15"/>
      <c r="D169" s="15"/>
      <c r="E169" s="15"/>
      <c r="F169" s="15"/>
      <c r="G169" s="15"/>
      <c r="H169" s="15"/>
      <c r="I169" s="16"/>
      <c r="J169" s="100"/>
      <c r="K169" s="40">
        <f t="shared" si="5"/>
        <v>13.3</v>
      </c>
    </row>
    <row r="170" spans="1:11" ht="13.5" customHeight="1" hidden="1">
      <c r="A170" s="40">
        <v>13.4</v>
      </c>
      <c r="B170" s="14"/>
      <c r="C170" s="15"/>
      <c r="D170" s="15"/>
      <c r="E170" s="15"/>
      <c r="F170" s="15"/>
      <c r="G170" s="15"/>
      <c r="H170" s="15"/>
      <c r="I170" s="16"/>
      <c r="J170" s="100"/>
      <c r="K170" s="40">
        <f t="shared" si="5"/>
        <v>13.4</v>
      </c>
    </row>
    <row r="171" spans="1:11" ht="13.5" customHeight="1" hidden="1">
      <c r="A171" s="40">
        <v>13.5</v>
      </c>
      <c r="B171" s="14"/>
      <c r="C171" s="15"/>
      <c r="D171" s="15"/>
      <c r="E171" s="15"/>
      <c r="F171" s="15"/>
      <c r="G171" s="15"/>
      <c r="H171" s="15"/>
      <c r="I171" s="16"/>
      <c r="J171" s="100"/>
      <c r="K171" s="40">
        <f t="shared" si="5"/>
        <v>13.5</v>
      </c>
    </row>
    <row r="172" spans="1:11" ht="13.5" customHeight="1" hidden="1">
      <c r="A172" s="40">
        <v>13.6</v>
      </c>
      <c r="B172" s="14"/>
      <c r="C172" s="15"/>
      <c r="D172" s="15"/>
      <c r="E172" s="15"/>
      <c r="F172" s="15"/>
      <c r="G172" s="15"/>
      <c r="H172" s="15"/>
      <c r="I172" s="16"/>
      <c r="J172" s="100"/>
      <c r="K172" s="40">
        <f t="shared" si="5"/>
        <v>13.6</v>
      </c>
    </row>
    <row r="173" spans="1:11" ht="13.5" customHeight="1" hidden="1">
      <c r="A173" s="40">
        <v>13.7</v>
      </c>
      <c r="B173" s="14"/>
      <c r="C173" s="15"/>
      <c r="D173" s="15"/>
      <c r="E173" s="15"/>
      <c r="F173" s="15"/>
      <c r="G173" s="15"/>
      <c r="H173" s="15"/>
      <c r="I173" s="16"/>
      <c r="J173" s="100"/>
      <c r="K173" s="40">
        <f t="shared" si="5"/>
        <v>13.7</v>
      </c>
    </row>
    <row r="174" spans="1:11" ht="13.5" customHeight="1" hidden="1">
      <c r="A174" s="40">
        <v>13.8</v>
      </c>
      <c r="B174" s="14"/>
      <c r="C174" s="15"/>
      <c r="D174" s="15"/>
      <c r="E174" s="15"/>
      <c r="F174" s="15"/>
      <c r="G174" s="15"/>
      <c r="H174" s="15"/>
      <c r="I174" s="16"/>
      <c r="J174" s="100"/>
      <c r="K174" s="40">
        <f t="shared" si="5"/>
        <v>13.8</v>
      </c>
    </row>
    <row r="175" spans="1:11" ht="13.5" customHeight="1" hidden="1">
      <c r="A175" s="40">
        <v>13.9</v>
      </c>
      <c r="B175" s="14"/>
      <c r="C175" s="15"/>
      <c r="D175" s="15"/>
      <c r="E175" s="15"/>
      <c r="F175" s="15"/>
      <c r="G175" s="15"/>
      <c r="H175" s="15"/>
      <c r="I175" s="16"/>
      <c r="J175" s="100"/>
      <c r="K175" s="40">
        <f t="shared" si="5"/>
        <v>13.9</v>
      </c>
    </row>
    <row r="176" spans="1:11" ht="13.5" customHeight="1" hidden="1" thickBot="1">
      <c r="A176" s="45">
        <v>14</v>
      </c>
      <c r="B176" s="46"/>
      <c r="C176" s="47"/>
      <c r="D176" s="47"/>
      <c r="E176" s="47"/>
      <c r="F176" s="47"/>
      <c r="G176" s="47"/>
      <c r="H176" s="47"/>
      <c r="I176" s="48"/>
      <c r="J176" s="102"/>
      <c r="K176" s="45">
        <f t="shared" si="5"/>
        <v>14</v>
      </c>
    </row>
    <row r="177" ht="9.75" customHeight="1" thickBot="1"/>
    <row r="178" spans="1:11" ht="15.75" thickBot="1">
      <c r="A178" s="25" t="s">
        <v>14</v>
      </c>
      <c r="B178" s="161" t="s">
        <v>2</v>
      </c>
      <c r="C178" s="135"/>
      <c r="D178" s="135"/>
      <c r="E178" s="135"/>
      <c r="F178" s="135"/>
      <c r="G178" s="135"/>
      <c r="H178" s="135"/>
      <c r="I178" s="136"/>
      <c r="J178" s="103"/>
      <c r="K178" s="25" t="s">
        <v>14</v>
      </c>
    </row>
    <row r="179" spans="1:11" ht="13.5" customHeight="1">
      <c r="A179" s="143" t="s">
        <v>15</v>
      </c>
      <c r="B179" s="71">
        <v>1421701</v>
      </c>
      <c r="C179" s="72">
        <v>1421702</v>
      </c>
      <c r="D179" s="73">
        <v>1421703</v>
      </c>
      <c r="E179" s="72">
        <v>1421704</v>
      </c>
      <c r="F179" s="73">
        <v>1421705</v>
      </c>
      <c r="G179" s="72">
        <v>1421706</v>
      </c>
      <c r="H179" s="73">
        <v>1421707</v>
      </c>
      <c r="I179" s="74">
        <v>1421708</v>
      </c>
      <c r="J179" s="106"/>
      <c r="K179" s="143" t="s">
        <v>15</v>
      </c>
    </row>
    <row r="180" spans="1:11" ht="14.25" thickBot="1">
      <c r="A180" s="144"/>
      <c r="B180" s="75">
        <v>1441711</v>
      </c>
      <c r="C180" s="76">
        <v>1441712</v>
      </c>
      <c r="D180" s="77">
        <v>1441713</v>
      </c>
      <c r="E180" s="76">
        <v>1441714</v>
      </c>
      <c r="F180" s="77">
        <v>1441715</v>
      </c>
      <c r="G180" s="76">
        <v>1441716</v>
      </c>
      <c r="H180" s="77"/>
      <c r="I180" s="78"/>
      <c r="J180" s="115"/>
      <c r="K180" s="144"/>
    </row>
    <row r="181" spans="1:11" ht="14.25" thickBot="1">
      <c r="A181" s="29" t="s">
        <v>0</v>
      </c>
      <c r="B181" s="67">
        <v>1421761</v>
      </c>
      <c r="C181" s="68">
        <v>1421762</v>
      </c>
      <c r="D181" s="69">
        <v>1421763</v>
      </c>
      <c r="E181" s="68">
        <v>1421764</v>
      </c>
      <c r="F181" s="69">
        <v>1421765</v>
      </c>
      <c r="G181" s="68">
        <v>1421766</v>
      </c>
      <c r="H181" s="69">
        <v>1421767</v>
      </c>
      <c r="I181" s="70">
        <v>1421768</v>
      </c>
      <c r="J181" s="116"/>
      <c r="K181" s="145"/>
    </row>
    <row r="182" spans="1:11" ht="14.25" thickBot="1">
      <c r="A182" s="155" t="s">
        <v>16</v>
      </c>
      <c r="B182" s="27">
        <v>15</v>
      </c>
      <c r="C182" s="5">
        <v>20</v>
      </c>
      <c r="D182" s="28">
        <v>25</v>
      </c>
      <c r="E182" s="5">
        <v>32</v>
      </c>
      <c r="F182" s="28">
        <v>40</v>
      </c>
      <c r="G182" s="5">
        <v>50</v>
      </c>
      <c r="H182" s="28">
        <v>65</v>
      </c>
      <c r="I182" s="26">
        <v>80</v>
      </c>
      <c r="J182" s="107"/>
      <c r="K182" s="29" t="s">
        <v>0</v>
      </c>
    </row>
    <row r="183" spans="1:11" ht="9.75" customHeight="1">
      <c r="A183" s="156"/>
      <c r="B183" s="165">
        <f aca="true" t="shared" si="6" ref="B183:I183">IF($A$18&gt;B189,"#NV",(LOOKUP($A$18,B191:B294,$A19:$A176)+B190))</f>
        <v>3</v>
      </c>
      <c r="C183" s="150">
        <f t="shared" si="6"/>
        <v>2.8000000000000003</v>
      </c>
      <c r="D183" s="147">
        <f t="shared" si="6"/>
        <v>2.4</v>
      </c>
      <c r="E183" s="150">
        <f t="shared" si="6"/>
        <v>0.7999999999999999</v>
      </c>
      <c r="F183" s="147">
        <f t="shared" si="6"/>
        <v>1.2000000000000002</v>
      </c>
      <c r="G183" s="150" t="e">
        <f t="shared" si="6"/>
        <v>#N/A</v>
      </c>
      <c r="H183" s="147" t="e">
        <f t="shared" si="6"/>
        <v>#N/A</v>
      </c>
      <c r="I183" s="167" t="e">
        <f t="shared" si="6"/>
        <v>#N/A</v>
      </c>
      <c r="J183" s="117"/>
      <c r="K183" s="155" t="s">
        <v>16</v>
      </c>
    </row>
    <row r="184" spans="1:11" ht="9.75" customHeight="1">
      <c r="A184" s="156"/>
      <c r="B184" s="165"/>
      <c r="C184" s="150"/>
      <c r="D184" s="147"/>
      <c r="E184" s="150"/>
      <c r="F184" s="147"/>
      <c r="G184" s="150"/>
      <c r="H184" s="147"/>
      <c r="I184" s="167"/>
      <c r="J184" s="117"/>
      <c r="K184" s="156"/>
    </row>
    <row r="185" spans="1:11" ht="9.75" customHeight="1" thickBot="1">
      <c r="A185" s="157"/>
      <c r="B185" s="165"/>
      <c r="C185" s="150"/>
      <c r="D185" s="147"/>
      <c r="E185" s="150"/>
      <c r="F185" s="147"/>
      <c r="G185" s="150"/>
      <c r="H185" s="147"/>
      <c r="I185" s="167"/>
      <c r="J185" s="117"/>
      <c r="K185" s="156"/>
    </row>
    <row r="186" spans="2:11" ht="0.75" customHeight="1" thickBot="1">
      <c r="B186" s="166"/>
      <c r="C186" s="151"/>
      <c r="D186" s="148"/>
      <c r="E186" s="151"/>
      <c r="F186" s="148"/>
      <c r="G186" s="151"/>
      <c r="H186" s="148"/>
      <c r="I186" s="168"/>
      <c r="J186" s="118"/>
      <c r="K186" s="157"/>
    </row>
    <row r="187" spans="1:11" ht="30" customHeight="1" thickBot="1">
      <c r="A187" s="86" t="s">
        <v>17</v>
      </c>
      <c r="B187" s="91">
        <f aca="true" t="shared" si="7" ref="B187:I187">IF(B183="#NV","#NV",B188)</f>
        <v>1.1052426603603842</v>
      </c>
      <c r="C187" s="92">
        <f t="shared" si="7"/>
        <v>0.6064431606915688</v>
      </c>
      <c r="D187" s="91">
        <f t="shared" si="7"/>
        <v>0.38243690669909497</v>
      </c>
      <c r="E187" s="92">
        <f t="shared" si="7"/>
        <v>0.21953749664594344</v>
      </c>
      <c r="F187" s="91">
        <f t="shared" si="7"/>
        <v>0.16193660919636593</v>
      </c>
      <c r="G187" s="92" t="e">
        <f t="shared" si="7"/>
        <v>#N/A</v>
      </c>
      <c r="H187" s="91" t="e">
        <f t="shared" si="7"/>
        <v>#N/A</v>
      </c>
      <c r="I187" s="92" t="e">
        <f t="shared" si="7"/>
        <v>#N/A</v>
      </c>
      <c r="J187" s="110"/>
      <c r="K187" s="85" t="s">
        <v>17</v>
      </c>
    </row>
    <row r="188" spans="1:11" ht="0.75" customHeight="1" thickBot="1">
      <c r="A188" s="33" t="s">
        <v>1</v>
      </c>
      <c r="B188" s="88">
        <f>($K$4*4000)/(PI()*16^2)</f>
        <v>1.1052426603603842</v>
      </c>
      <c r="C188" s="88">
        <f>($K$4*4000)/(PI()*21.6^2)</f>
        <v>0.6064431606915688</v>
      </c>
      <c r="D188" s="88">
        <f>($K$4*4000)/(PI()*27.2^2)</f>
        <v>0.38243690669909497</v>
      </c>
      <c r="E188" s="88">
        <f>($K$4*4000)/(PI()*35.9^2)</f>
        <v>0.21953749664594344</v>
      </c>
      <c r="F188" s="88">
        <f>($K$4*4000)/(PI()*41.8^2)</f>
        <v>0.16193660919636593</v>
      </c>
      <c r="G188" s="88">
        <f>($K$4*4000)/(PI()*54.5^2)</f>
        <v>0.09525868901683641</v>
      </c>
      <c r="H188" s="88">
        <f>($K$4*4000)/(PI()*70.3^2)</f>
        <v>0.057251511213324405</v>
      </c>
      <c r="I188" s="88">
        <f>($K$4*4000)/(PI()*82.5^2)</f>
        <v>0.041570926876364864</v>
      </c>
      <c r="J188" s="119"/>
      <c r="K188" s="85"/>
    </row>
    <row r="189" spans="1:11" ht="24.75" customHeight="1" thickBot="1">
      <c r="A189" s="33" t="s">
        <v>1</v>
      </c>
      <c r="B189" s="34">
        <v>6</v>
      </c>
      <c r="C189" s="35">
        <v>6.88</v>
      </c>
      <c r="D189" s="36">
        <v>13.23</v>
      </c>
      <c r="E189" s="35">
        <v>18.91</v>
      </c>
      <c r="F189" s="36">
        <v>27.56</v>
      </c>
      <c r="G189" s="35">
        <v>40.98</v>
      </c>
      <c r="H189" s="36">
        <v>51.2</v>
      </c>
      <c r="I189" s="37">
        <v>70.5</v>
      </c>
      <c r="J189" s="120"/>
      <c r="K189" s="29" t="s">
        <v>1</v>
      </c>
    </row>
    <row r="190" spans="2:10" ht="14.25" hidden="1" thickBot="1">
      <c r="B190" s="34">
        <v>0.1</v>
      </c>
      <c r="C190" s="35">
        <v>0.1</v>
      </c>
      <c r="D190" s="36">
        <v>0.1</v>
      </c>
      <c r="E190" s="35">
        <v>0.1</v>
      </c>
      <c r="F190" s="36">
        <v>0.1</v>
      </c>
      <c r="G190" s="35">
        <v>0.1</v>
      </c>
      <c r="H190" s="36">
        <v>0.1</v>
      </c>
      <c r="I190" s="37">
        <v>0.1</v>
      </c>
      <c r="J190" s="104"/>
    </row>
    <row r="191" spans="2:10" ht="13.5" hidden="1">
      <c r="B191" s="7">
        <v>0.41</v>
      </c>
      <c r="C191" s="8">
        <v>0.48</v>
      </c>
      <c r="D191" s="9">
        <v>0.49</v>
      </c>
      <c r="E191" s="8">
        <v>1.69</v>
      </c>
      <c r="F191" s="9">
        <v>0.42</v>
      </c>
      <c r="G191" s="8">
        <v>6.54</v>
      </c>
      <c r="H191" s="9">
        <v>7</v>
      </c>
      <c r="I191" s="10">
        <v>11.8</v>
      </c>
      <c r="J191" s="105"/>
    </row>
    <row r="192" spans="2:10" ht="13.5" hidden="1">
      <c r="B192" s="17">
        <v>0.45</v>
      </c>
      <c r="C192" s="18">
        <v>0.52</v>
      </c>
      <c r="D192" s="19">
        <v>0.58</v>
      </c>
      <c r="E192" s="18">
        <v>1.85</v>
      </c>
      <c r="F192" s="19">
        <v>1.12</v>
      </c>
      <c r="G192" s="18">
        <v>6.68</v>
      </c>
      <c r="H192" s="19">
        <v>8.8</v>
      </c>
      <c r="I192" s="20">
        <v>15.3</v>
      </c>
      <c r="J192" s="105"/>
    </row>
    <row r="193" spans="2:10" ht="13.5" hidden="1">
      <c r="B193" s="17">
        <v>0.48</v>
      </c>
      <c r="C193" s="18">
        <v>0.57</v>
      </c>
      <c r="D193" s="19">
        <v>0.59</v>
      </c>
      <c r="E193" s="18">
        <v>1.98</v>
      </c>
      <c r="F193" s="19">
        <v>1.25</v>
      </c>
      <c r="G193" s="18">
        <v>7.04</v>
      </c>
      <c r="H193" s="19">
        <v>9</v>
      </c>
      <c r="I193" s="20">
        <v>17.7</v>
      </c>
      <c r="J193" s="105"/>
    </row>
    <row r="194" spans="2:10" ht="13.5" hidden="1">
      <c r="B194" s="14"/>
      <c r="C194" s="15"/>
      <c r="D194" s="15"/>
      <c r="E194" s="15"/>
      <c r="F194" s="15"/>
      <c r="G194" s="15"/>
      <c r="H194" s="15"/>
      <c r="I194" s="16"/>
      <c r="J194" s="95"/>
    </row>
    <row r="195" spans="2:10" ht="13.5" hidden="1">
      <c r="B195" s="17">
        <v>0.51</v>
      </c>
      <c r="C195" s="18">
        <v>0.6</v>
      </c>
      <c r="D195" s="19">
        <v>0.66</v>
      </c>
      <c r="E195" s="18">
        <v>2.08</v>
      </c>
      <c r="F195" s="19">
        <v>1.33</v>
      </c>
      <c r="G195" s="18">
        <v>7.34</v>
      </c>
      <c r="H195" s="19">
        <v>9.4</v>
      </c>
      <c r="I195" s="20">
        <v>18.8</v>
      </c>
      <c r="J195" s="105"/>
    </row>
    <row r="196" spans="2:10" ht="13.5" hidden="1">
      <c r="B196" s="17">
        <v>0.54</v>
      </c>
      <c r="C196" s="18">
        <v>0.65</v>
      </c>
      <c r="D196" s="19">
        <v>0.69</v>
      </c>
      <c r="E196" s="18">
        <v>2.24</v>
      </c>
      <c r="F196" s="19">
        <v>1.45</v>
      </c>
      <c r="G196" s="18">
        <v>7.66</v>
      </c>
      <c r="H196" s="19">
        <v>10</v>
      </c>
      <c r="I196" s="20">
        <v>19.2</v>
      </c>
      <c r="J196" s="105"/>
    </row>
    <row r="197" spans="2:10" ht="13.5" hidden="1">
      <c r="B197" s="22">
        <v>0.58</v>
      </c>
      <c r="C197" s="18">
        <v>0.69</v>
      </c>
      <c r="D197" s="19">
        <v>0.73</v>
      </c>
      <c r="E197" s="18">
        <v>2.37</v>
      </c>
      <c r="F197" s="19">
        <v>1.56</v>
      </c>
      <c r="G197" s="18">
        <v>7.93</v>
      </c>
      <c r="H197" s="19">
        <v>10.5</v>
      </c>
      <c r="I197" s="20">
        <v>19.7</v>
      </c>
      <c r="J197" s="105"/>
    </row>
    <row r="198" spans="2:10" ht="13.5" hidden="1">
      <c r="B198" s="17">
        <v>0.63</v>
      </c>
      <c r="C198" s="18">
        <v>0.75</v>
      </c>
      <c r="D198" s="19">
        <v>0.81</v>
      </c>
      <c r="E198" s="18">
        <v>2.45</v>
      </c>
      <c r="F198" s="19">
        <v>1.82</v>
      </c>
      <c r="G198" s="18">
        <v>8.29</v>
      </c>
      <c r="H198" s="19">
        <v>11.1</v>
      </c>
      <c r="I198" s="20">
        <v>20.2</v>
      </c>
      <c r="J198" s="105"/>
    </row>
    <row r="199" spans="2:10" ht="13.5" hidden="1">
      <c r="B199" s="17">
        <v>0.68</v>
      </c>
      <c r="C199" s="18">
        <v>0.8</v>
      </c>
      <c r="D199" s="19">
        <v>0.89</v>
      </c>
      <c r="E199" s="18">
        <v>2.53</v>
      </c>
      <c r="F199" s="19">
        <v>2.1</v>
      </c>
      <c r="G199" s="18">
        <v>8.64</v>
      </c>
      <c r="H199" s="19">
        <v>11.7</v>
      </c>
      <c r="I199" s="20">
        <v>20.7</v>
      </c>
      <c r="J199" s="105"/>
    </row>
    <row r="200" spans="2:10" ht="13.5" hidden="1">
      <c r="B200" s="14"/>
      <c r="C200" s="15"/>
      <c r="D200" s="15"/>
      <c r="E200" s="15"/>
      <c r="F200" s="15"/>
      <c r="G200" s="15"/>
      <c r="H200" s="15"/>
      <c r="I200" s="16"/>
      <c r="J200" s="95"/>
    </row>
    <row r="201" spans="2:10" ht="13.5" hidden="1">
      <c r="B201" s="17">
        <v>0.73</v>
      </c>
      <c r="C201" s="18">
        <v>0.85</v>
      </c>
      <c r="D201" s="19">
        <v>0.97</v>
      </c>
      <c r="E201" s="18">
        <v>2.71</v>
      </c>
      <c r="F201" s="19">
        <v>2.34</v>
      </c>
      <c r="G201" s="18">
        <v>8.91</v>
      </c>
      <c r="H201" s="19">
        <v>12.2</v>
      </c>
      <c r="I201" s="20">
        <v>21.4</v>
      </c>
      <c r="J201" s="105"/>
    </row>
    <row r="202" spans="2:10" ht="13.5" hidden="1">
      <c r="B202" s="17">
        <v>0.78</v>
      </c>
      <c r="C202" s="18">
        <v>0.9</v>
      </c>
      <c r="D202" s="19">
        <v>1.04</v>
      </c>
      <c r="E202" s="18">
        <v>2.89</v>
      </c>
      <c r="F202" s="19">
        <v>2.59</v>
      </c>
      <c r="G202" s="18">
        <v>9.18</v>
      </c>
      <c r="H202" s="19">
        <v>12.7</v>
      </c>
      <c r="I202" s="20">
        <v>22.2</v>
      </c>
      <c r="J202" s="105"/>
    </row>
    <row r="203" spans="2:10" ht="13.5" hidden="1">
      <c r="B203" s="22">
        <v>0.83</v>
      </c>
      <c r="C203" s="18">
        <v>0.95</v>
      </c>
      <c r="D203" s="19">
        <v>1.11</v>
      </c>
      <c r="E203" s="18">
        <v>3.01</v>
      </c>
      <c r="F203" s="19">
        <v>2.82</v>
      </c>
      <c r="G203" s="18">
        <v>9.27</v>
      </c>
      <c r="H203" s="19">
        <v>13.3</v>
      </c>
      <c r="I203" s="20">
        <v>22.9</v>
      </c>
      <c r="J203" s="105"/>
    </row>
    <row r="204" spans="2:10" ht="13.5" hidden="1">
      <c r="B204" s="17">
        <v>0.88</v>
      </c>
      <c r="C204" s="18">
        <v>1</v>
      </c>
      <c r="D204" s="19">
        <v>1.18</v>
      </c>
      <c r="E204" s="18">
        <v>3.13</v>
      </c>
      <c r="F204" s="19">
        <v>3.06</v>
      </c>
      <c r="G204" s="18">
        <v>9.35</v>
      </c>
      <c r="H204" s="19">
        <v>13.9</v>
      </c>
      <c r="I204" s="20">
        <v>23.6</v>
      </c>
      <c r="J204" s="105"/>
    </row>
    <row r="205" spans="2:10" ht="13.5" hidden="1">
      <c r="B205" s="17">
        <v>0.93</v>
      </c>
      <c r="C205" s="18">
        <v>1.06</v>
      </c>
      <c r="D205" s="19">
        <v>1.26</v>
      </c>
      <c r="E205" s="18">
        <v>3.3</v>
      </c>
      <c r="F205" s="19">
        <v>3.31</v>
      </c>
      <c r="G205" s="18">
        <v>9.65</v>
      </c>
      <c r="H205" s="19">
        <v>14.4</v>
      </c>
      <c r="I205" s="20">
        <v>24.2</v>
      </c>
      <c r="J205" s="105"/>
    </row>
    <row r="206" spans="2:10" ht="13.5" hidden="1">
      <c r="B206" s="14"/>
      <c r="C206" s="15"/>
      <c r="D206" s="15"/>
      <c r="E206" s="15"/>
      <c r="F206" s="15"/>
      <c r="G206" s="15"/>
      <c r="H206" s="15"/>
      <c r="I206" s="16"/>
      <c r="J206" s="95"/>
    </row>
    <row r="207" spans="2:10" ht="13.5" hidden="1">
      <c r="B207" s="17">
        <v>0.97</v>
      </c>
      <c r="C207" s="18">
        <v>1.11</v>
      </c>
      <c r="D207" s="19">
        <v>1.34</v>
      </c>
      <c r="E207" s="18">
        <v>3.46</v>
      </c>
      <c r="F207" s="19">
        <v>3.56</v>
      </c>
      <c r="G207" s="18">
        <v>9.94</v>
      </c>
      <c r="H207" s="19">
        <v>14.8</v>
      </c>
      <c r="I207" s="20">
        <v>24.9</v>
      </c>
      <c r="J207" s="105"/>
    </row>
    <row r="208" spans="2:10" ht="13.5" hidden="1">
      <c r="B208" s="17">
        <v>1.02</v>
      </c>
      <c r="C208" s="18">
        <v>1.17</v>
      </c>
      <c r="D208" s="19">
        <v>1.43</v>
      </c>
      <c r="E208" s="18">
        <v>3.61</v>
      </c>
      <c r="F208" s="19">
        <v>3.76</v>
      </c>
      <c r="G208" s="18">
        <v>10.11</v>
      </c>
      <c r="H208" s="19">
        <v>15.4</v>
      </c>
      <c r="I208" s="20">
        <v>25.4</v>
      </c>
      <c r="J208" s="105"/>
    </row>
    <row r="209" spans="2:10" ht="13.5" hidden="1">
      <c r="B209" s="22">
        <v>1.07</v>
      </c>
      <c r="C209" s="18">
        <v>1.22</v>
      </c>
      <c r="D209" s="19">
        <v>1.52</v>
      </c>
      <c r="E209" s="18">
        <v>3.76</v>
      </c>
      <c r="F209" s="19">
        <v>3.97</v>
      </c>
      <c r="G209" s="18">
        <v>10.28</v>
      </c>
      <c r="H209" s="19">
        <v>15.9</v>
      </c>
      <c r="I209" s="20">
        <v>25.8</v>
      </c>
      <c r="J209" s="105"/>
    </row>
    <row r="210" spans="2:10" ht="13.5" hidden="1">
      <c r="B210" s="17">
        <v>1.12</v>
      </c>
      <c r="C210" s="18">
        <v>1.28</v>
      </c>
      <c r="D210" s="19">
        <v>1.65</v>
      </c>
      <c r="E210" s="18">
        <v>3.86</v>
      </c>
      <c r="F210" s="19">
        <v>4.16</v>
      </c>
      <c r="G210" s="18">
        <v>10.55</v>
      </c>
      <c r="H210" s="19">
        <v>16.5</v>
      </c>
      <c r="I210" s="20">
        <v>26.5</v>
      </c>
      <c r="J210" s="105"/>
    </row>
    <row r="211" spans="2:10" ht="13.5" hidden="1">
      <c r="B211" s="17">
        <v>1.16</v>
      </c>
      <c r="C211" s="18">
        <v>1.33</v>
      </c>
      <c r="D211" s="19">
        <v>1.78</v>
      </c>
      <c r="E211" s="18">
        <v>3.95</v>
      </c>
      <c r="F211" s="19">
        <v>4.35</v>
      </c>
      <c r="G211" s="18">
        <v>10.82</v>
      </c>
      <c r="H211" s="19">
        <v>17.1</v>
      </c>
      <c r="I211" s="20">
        <v>27.2</v>
      </c>
      <c r="J211" s="105"/>
    </row>
    <row r="212" spans="2:10" ht="13.5" hidden="1">
      <c r="B212" s="14"/>
      <c r="C212" s="15"/>
      <c r="D212" s="15"/>
      <c r="E212" s="15"/>
      <c r="F212" s="15"/>
      <c r="G212" s="15"/>
      <c r="H212" s="15"/>
      <c r="I212" s="16"/>
      <c r="J212" s="95"/>
    </row>
    <row r="213" spans="2:10" ht="13.5" hidden="1">
      <c r="B213" s="17">
        <v>1.22</v>
      </c>
      <c r="C213" s="18">
        <v>1.41</v>
      </c>
      <c r="D213" s="19">
        <v>1.99</v>
      </c>
      <c r="E213" s="18">
        <v>4.12</v>
      </c>
      <c r="F213" s="19">
        <v>4.57</v>
      </c>
      <c r="G213" s="18">
        <v>11.34</v>
      </c>
      <c r="H213" s="19">
        <v>17.6</v>
      </c>
      <c r="I213" s="20">
        <v>27.5</v>
      </c>
      <c r="J213" s="105"/>
    </row>
    <row r="214" spans="2:10" ht="13.5" hidden="1">
      <c r="B214" s="17">
        <v>1.27</v>
      </c>
      <c r="C214" s="18">
        <v>1.48</v>
      </c>
      <c r="D214" s="19">
        <v>2.2</v>
      </c>
      <c r="E214" s="18">
        <v>4.29</v>
      </c>
      <c r="F214" s="19">
        <v>4.79</v>
      </c>
      <c r="G214" s="18">
        <v>11.85</v>
      </c>
      <c r="H214" s="19">
        <v>18.1</v>
      </c>
      <c r="I214" s="20">
        <v>27.8</v>
      </c>
      <c r="J214" s="105"/>
    </row>
    <row r="215" spans="2:10" ht="13.5" hidden="1">
      <c r="B215" s="22">
        <v>1.33</v>
      </c>
      <c r="C215" s="18">
        <v>1.62</v>
      </c>
      <c r="D215" s="19">
        <v>2.57</v>
      </c>
      <c r="E215" s="18">
        <v>4.41</v>
      </c>
      <c r="F215" s="19">
        <v>5.09</v>
      </c>
      <c r="G215" s="18">
        <v>12.36</v>
      </c>
      <c r="H215" s="19">
        <v>18.7</v>
      </c>
      <c r="I215" s="20">
        <v>28.3</v>
      </c>
      <c r="J215" s="105"/>
    </row>
    <row r="216" spans="2:10" ht="13.5" hidden="1">
      <c r="B216" s="17">
        <v>1.39</v>
      </c>
      <c r="C216" s="18">
        <v>1.76</v>
      </c>
      <c r="D216" s="19">
        <v>2.94</v>
      </c>
      <c r="E216" s="18">
        <v>4.52</v>
      </c>
      <c r="F216" s="19">
        <v>5.38</v>
      </c>
      <c r="G216" s="18">
        <v>12.87</v>
      </c>
      <c r="H216" s="19">
        <v>19.3</v>
      </c>
      <c r="I216" s="20">
        <v>28.8</v>
      </c>
      <c r="J216" s="105"/>
    </row>
    <row r="217" spans="2:10" ht="13.5" hidden="1">
      <c r="B217" s="17">
        <v>1.6</v>
      </c>
      <c r="C217" s="18">
        <v>1.93</v>
      </c>
      <c r="D217" s="19">
        <v>3.4</v>
      </c>
      <c r="E217" s="18">
        <v>4.86</v>
      </c>
      <c r="F217" s="19">
        <v>5.64</v>
      </c>
      <c r="G217" s="18">
        <v>13.73</v>
      </c>
      <c r="H217" s="19">
        <v>19.8</v>
      </c>
      <c r="I217" s="20">
        <v>29.1</v>
      </c>
      <c r="J217" s="105"/>
    </row>
    <row r="218" spans="2:10" ht="13.5" hidden="1">
      <c r="B218" s="14"/>
      <c r="C218" s="15"/>
      <c r="D218" s="15"/>
      <c r="E218" s="15"/>
      <c r="F218" s="15"/>
      <c r="G218" s="15"/>
      <c r="H218" s="15"/>
      <c r="I218" s="16"/>
      <c r="J218" s="95"/>
    </row>
    <row r="219" spans="2:10" ht="13.5" hidden="1">
      <c r="B219" s="17">
        <v>1.81</v>
      </c>
      <c r="C219" s="18">
        <v>2.1</v>
      </c>
      <c r="D219" s="19">
        <v>3.85</v>
      </c>
      <c r="E219" s="18">
        <v>5.19</v>
      </c>
      <c r="F219" s="19">
        <v>5.9</v>
      </c>
      <c r="G219" s="18">
        <v>14.58</v>
      </c>
      <c r="H219" s="19">
        <v>20.2</v>
      </c>
      <c r="I219" s="20">
        <v>29.4</v>
      </c>
      <c r="J219" s="105"/>
    </row>
    <row r="220" spans="2:10" ht="13.5" hidden="1">
      <c r="B220" s="17">
        <v>2.03</v>
      </c>
      <c r="C220" s="18">
        <v>2.37</v>
      </c>
      <c r="D220" s="19">
        <v>4.45</v>
      </c>
      <c r="E220" s="18">
        <v>5.34</v>
      </c>
      <c r="F220" s="19">
        <v>6.26</v>
      </c>
      <c r="G220" s="18">
        <v>15.59</v>
      </c>
      <c r="H220" s="19">
        <v>20.7</v>
      </c>
      <c r="I220" s="20">
        <v>29.8</v>
      </c>
      <c r="J220" s="105"/>
    </row>
    <row r="221" spans="2:10" ht="13.5" hidden="1">
      <c r="B221" s="22">
        <v>2.25</v>
      </c>
      <c r="C221" s="18">
        <v>2.64</v>
      </c>
      <c r="D221" s="19">
        <v>5.05</v>
      </c>
      <c r="E221" s="18">
        <v>5.49</v>
      </c>
      <c r="F221" s="19">
        <v>6.61</v>
      </c>
      <c r="G221" s="18">
        <v>16.6</v>
      </c>
      <c r="H221" s="19">
        <v>21.1</v>
      </c>
      <c r="I221" s="20">
        <v>30.1</v>
      </c>
      <c r="J221" s="105"/>
    </row>
    <row r="222" spans="2:10" ht="13.5" hidden="1">
      <c r="B222" s="17">
        <v>2.61</v>
      </c>
      <c r="C222" s="18">
        <v>2.99</v>
      </c>
      <c r="D222" s="19">
        <v>5.44</v>
      </c>
      <c r="E222" s="18">
        <v>5.8</v>
      </c>
      <c r="F222" s="19">
        <v>7.17</v>
      </c>
      <c r="G222" s="18">
        <v>18.23</v>
      </c>
      <c r="H222" s="19">
        <v>21.8</v>
      </c>
      <c r="I222" s="20">
        <v>30.9</v>
      </c>
      <c r="J222" s="105"/>
    </row>
    <row r="223" spans="2:10" ht="13.5" hidden="1">
      <c r="B223" s="17">
        <v>2.97</v>
      </c>
      <c r="C223" s="18">
        <v>3.33</v>
      </c>
      <c r="D223" s="19">
        <v>5.83</v>
      </c>
      <c r="E223" s="18">
        <v>6.1</v>
      </c>
      <c r="F223" s="19">
        <v>7.72</v>
      </c>
      <c r="G223" s="18">
        <v>19.85</v>
      </c>
      <c r="H223" s="19">
        <v>22.5</v>
      </c>
      <c r="I223" s="20">
        <v>31.6</v>
      </c>
      <c r="J223" s="105"/>
    </row>
    <row r="224" spans="2:10" ht="13.5" hidden="1">
      <c r="B224" s="14"/>
      <c r="C224" s="15"/>
      <c r="D224" s="15"/>
      <c r="E224" s="15"/>
      <c r="F224" s="15"/>
      <c r="G224" s="15"/>
      <c r="H224" s="15"/>
      <c r="I224" s="16"/>
      <c r="J224" s="95"/>
    </row>
    <row r="225" spans="2:10" ht="13.5" hidden="1">
      <c r="B225" s="17">
        <v>3.29</v>
      </c>
      <c r="C225" s="18">
        <v>3.69</v>
      </c>
      <c r="D225" s="19">
        <v>6.26</v>
      </c>
      <c r="E225" s="18">
        <v>6.5</v>
      </c>
      <c r="F225" s="19">
        <v>8.04</v>
      </c>
      <c r="G225" s="18">
        <v>20.96</v>
      </c>
      <c r="H225" s="19">
        <v>23.2</v>
      </c>
      <c r="I225" s="20">
        <v>32.5</v>
      </c>
      <c r="J225" s="105"/>
    </row>
    <row r="226" spans="2:10" ht="13.5" hidden="1">
      <c r="B226" s="17">
        <v>3.6</v>
      </c>
      <c r="C226" s="18">
        <v>4.04</v>
      </c>
      <c r="D226" s="19">
        <v>6.68</v>
      </c>
      <c r="E226" s="18">
        <v>6.89</v>
      </c>
      <c r="F226" s="19">
        <v>8.36</v>
      </c>
      <c r="G226" s="18">
        <v>22.07</v>
      </c>
      <c r="H226" s="19">
        <v>23.8</v>
      </c>
      <c r="I226" s="20">
        <v>33.5</v>
      </c>
      <c r="J226" s="105"/>
    </row>
    <row r="227" spans="2:10" ht="13.5" hidden="1">
      <c r="B227" s="22">
        <v>3.85</v>
      </c>
      <c r="C227" s="18">
        <v>4.41</v>
      </c>
      <c r="D227" s="19">
        <v>7.13</v>
      </c>
      <c r="E227" s="18">
        <v>7.41</v>
      </c>
      <c r="F227" s="19">
        <v>8.76</v>
      </c>
      <c r="G227" s="18">
        <v>23.1</v>
      </c>
      <c r="H227" s="19">
        <v>24.9</v>
      </c>
      <c r="I227" s="20">
        <v>34.8</v>
      </c>
      <c r="J227" s="105"/>
    </row>
    <row r="228" spans="2:10" ht="13.5" hidden="1">
      <c r="B228" s="17">
        <v>4.09</v>
      </c>
      <c r="C228" s="18">
        <v>4.78</v>
      </c>
      <c r="D228" s="19">
        <v>7.57</v>
      </c>
      <c r="E228" s="18">
        <v>7.92</v>
      </c>
      <c r="F228" s="19">
        <v>9.17</v>
      </c>
      <c r="G228" s="18">
        <v>24.13</v>
      </c>
      <c r="H228" s="19">
        <v>25.9</v>
      </c>
      <c r="I228" s="20">
        <v>36.1</v>
      </c>
      <c r="J228" s="105"/>
    </row>
    <row r="229" spans="2:10" ht="13.5" hidden="1">
      <c r="B229" s="17">
        <v>4.31</v>
      </c>
      <c r="C229" s="18">
        <v>4.91</v>
      </c>
      <c r="D229" s="19">
        <v>7.84</v>
      </c>
      <c r="E229" s="18">
        <v>8.62</v>
      </c>
      <c r="F229" s="19">
        <v>9.75</v>
      </c>
      <c r="G229" s="18">
        <v>25.4</v>
      </c>
      <c r="H229" s="19">
        <v>26.9</v>
      </c>
      <c r="I229" s="20">
        <v>37.5</v>
      </c>
      <c r="J229" s="105"/>
    </row>
    <row r="230" spans="2:10" ht="13.5" hidden="1">
      <c r="B230" s="14"/>
      <c r="C230" s="15"/>
      <c r="D230" s="15"/>
      <c r="E230" s="15"/>
      <c r="F230" s="15"/>
      <c r="G230" s="15"/>
      <c r="H230" s="15"/>
      <c r="I230" s="16"/>
      <c r="J230" s="95"/>
    </row>
    <row r="231" spans="2:10" ht="13.5" hidden="1">
      <c r="B231" s="17">
        <v>4.53</v>
      </c>
      <c r="C231" s="18">
        <v>5.03</v>
      </c>
      <c r="D231" s="19">
        <v>8.1</v>
      </c>
      <c r="E231" s="18">
        <v>9.31</v>
      </c>
      <c r="F231" s="19">
        <v>10.32</v>
      </c>
      <c r="G231" s="18">
        <v>26.67</v>
      </c>
      <c r="H231" s="19">
        <v>28</v>
      </c>
      <c r="I231" s="20">
        <v>38.9</v>
      </c>
      <c r="J231" s="105"/>
    </row>
    <row r="232" spans="2:10" ht="13.5" hidden="1">
      <c r="B232" s="17">
        <v>4.73</v>
      </c>
      <c r="C232" s="18">
        <v>5.21</v>
      </c>
      <c r="D232" s="19">
        <v>8.37</v>
      </c>
      <c r="E232" s="18">
        <v>9.98</v>
      </c>
      <c r="F232" s="19">
        <v>11.04</v>
      </c>
      <c r="G232" s="18">
        <v>27.77</v>
      </c>
      <c r="H232" s="19">
        <v>29</v>
      </c>
      <c r="I232" s="20">
        <v>40.1</v>
      </c>
      <c r="J232" s="105"/>
    </row>
    <row r="233" spans="2:10" ht="13.5" hidden="1">
      <c r="B233" s="22">
        <v>4.93</v>
      </c>
      <c r="C233" s="18">
        <v>5.38</v>
      </c>
      <c r="D233" s="19">
        <v>8.63</v>
      </c>
      <c r="E233" s="18">
        <v>10.65</v>
      </c>
      <c r="F233" s="19">
        <v>11.77</v>
      </c>
      <c r="G233" s="18">
        <v>28.86</v>
      </c>
      <c r="H233" s="19">
        <v>30</v>
      </c>
      <c r="I233" s="20">
        <v>41.2</v>
      </c>
      <c r="J233" s="105"/>
    </row>
    <row r="234" spans="2:10" ht="13.5" hidden="1">
      <c r="B234" s="17">
        <v>4.99</v>
      </c>
      <c r="C234" s="18">
        <v>5.48</v>
      </c>
      <c r="D234" s="19">
        <v>8.83</v>
      </c>
      <c r="E234" s="18">
        <v>11.19</v>
      </c>
      <c r="F234" s="19">
        <v>12.51</v>
      </c>
      <c r="G234" s="18">
        <v>29.46</v>
      </c>
      <c r="H234" s="19">
        <v>31</v>
      </c>
      <c r="I234" s="20">
        <v>42.8</v>
      </c>
      <c r="J234" s="105"/>
    </row>
    <row r="235" spans="2:10" ht="13.5" hidden="1">
      <c r="B235" s="17">
        <v>5.04</v>
      </c>
      <c r="C235" s="18">
        <v>5.57</v>
      </c>
      <c r="D235" s="19">
        <v>9.02</v>
      </c>
      <c r="E235" s="18">
        <v>11.73</v>
      </c>
      <c r="F235" s="19">
        <v>13.25</v>
      </c>
      <c r="G235" s="18">
        <v>30.05</v>
      </c>
      <c r="H235" s="19">
        <v>32.1</v>
      </c>
      <c r="I235" s="20">
        <v>44.4</v>
      </c>
      <c r="J235" s="105"/>
    </row>
    <row r="236" spans="2:10" ht="13.5" hidden="1">
      <c r="B236" s="14"/>
      <c r="C236" s="15"/>
      <c r="D236" s="15"/>
      <c r="E236" s="15"/>
      <c r="F236" s="15"/>
      <c r="G236" s="15"/>
      <c r="H236" s="15"/>
      <c r="I236" s="16"/>
      <c r="J236" s="95"/>
    </row>
    <row r="237" spans="2:10" ht="13.5" hidden="1">
      <c r="B237" s="17">
        <v>5.11</v>
      </c>
      <c r="C237" s="18">
        <v>5.66</v>
      </c>
      <c r="D237" s="19">
        <v>9.15</v>
      </c>
      <c r="E237" s="18">
        <v>12.24</v>
      </c>
      <c r="F237" s="19">
        <v>13.85</v>
      </c>
      <c r="G237" s="18">
        <v>30.58</v>
      </c>
      <c r="H237" s="19">
        <v>33</v>
      </c>
      <c r="I237" s="20">
        <v>44.8</v>
      </c>
      <c r="J237" s="105"/>
    </row>
    <row r="238" spans="2:10" ht="13.5" hidden="1">
      <c r="B238" s="17">
        <v>5.18</v>
      </c>
      <c r="C238" s="18">
        <v>5.74</v>
      </c>
      <c r="D238" s="19">
        <v>9.28</v>
      </c>
      <c r="E238" s="18">
        <v>12.74</v>
      </c>
      <c r="F238" s="19">
        <v>14.44</v>
      </c>
      <c r="G238" s="18">
        <v>31.1</v>
      </c>
      <c r="H238" s="19">
        <v>33.9</v>
      </c>
      <c r="I238" s="20">
        <v>45.2</v>
      </c>
      <c r="J238" s="105"/>
    </row>
    <row r="239" spans="2:10" ht="13.5" hidden="1">
      <c r="B239" s="22">
        <v>5.23</v>
      </c>
      <c r="C239" s="18">
        <v>5.86</v>
      </c>
      <c r="D239" s="19">
        <v>9.47</v>
      </c>
      <c r="E239" s="18">
        <v>13.29</v>
      </c>
      <c r="F239" s="19">
        <v>15.1</v>
      </c>
      <c r="G239" s="18">
        <v>31.65</v>
      </c>
      <c r="H239" s="19">
        <v>34.8</v>
      </c>
      <c r="I239" s="20">
        <v>46.5</v>
      </c>
      <c r="J239" s="105"/>
    </row>
    <row r="240" spans="2:10" ht="13.5" hidden="1">
      <c r="B240" s="17">
        <v>5.27</v>
      </c>
      <c r="C240" s="18">
        <v>5.97</v>
      </c>
      <c r="D240" s="19">
        <v>9.65</v>
      </c>
      <c r="E240" s="18">
        <v>13.84</v>
      </c>
      <c r="F240" s="19">
        <v>15.76</v>
      </c>
      <c r="G240" s="18">
        <v>32.19</v>
      </c>
      <c r="H240" s="19">
        <v>35.6</v>
      </c>
      <c r="I240" s="20">
        <v>47.8</v>
      </c>
      <c r="J240" s="105"/>
    </row>
    <row r="241" spans="2:10" ht="13.5" hidden="1">
      <c r="B241" s="17">
        <v>5.35</v>
      </c>
      <c r="C241" s="18">
        <v>5.99</v>
      </c>
      <c r="D241" s="19">
        <v>9.8</v>
      </c>
      <c r="E241" s="18">
        <v>14.42</v>
      </c>
      <c r="F241" s="19">
        <v>16.35</v>
      </c>
      <c r="G241" s="18">
        <v>32.72</v>
      </c>
      <c r="H241" s="19">
        <v>36.7</v>
      </c>
      <c r="I241" s="20">
        <v>49.5</v>
      </c>
      <c r="J241" s="105"/>
    </row>
    <row r="242" spans="2:10" ht="13.5" hidden="1">
      <c r="B242" s="14"/>
      <c r="C242" s="15"/>
      <c r="D242" s="15"/>
      <c r="E242" s="15"/>
      <c r="F242" s="15"/>
      <c r="G242" s="15"/>
      <c r="H242" s="15"/>
      <c r="I242" s="16"/>
      <c r="J242" s="95"/>
    </row>
    <row r="243" spans="2:10" ht="13.5" hidden="1">
      <c r="B243" s="17">
        <v>5.43</v>
      </c>
      <c r="C243" s="18">
        <v>6.01</v>
      </c>
      <c r="D243" s="19">
        <v>9.94</v>
      </c>
      <c r="E243" s="18">
        <v>15</v>
      </c>
      <c r="F243" s="19">
        <v>16.93</v>
      </c>
      <c r="G243" s="18">
        <v>33.25</v>
      </c>
      <c r="H243" s="19">
        <v>37.8</v>
      </c>
      <c r="I243" s="20">
        <v>51.3</v>
      </c>
      <c r="J243" s="105"/>
    </row>
    <row r="244" spans="2:10" ht="13.5" hidden="1">
      <c r="B244" s="17">
        <v>5.47</v>
      </c>
      <c r="C244" s="18">
        <v>6.06</v>
      </c>
      <c r="D244" s="19">
        <v>10.06</v>
      </c>
      <c r="E244" s="18">
        <v>15.46</v>
      </c>
      <c r="F244" s="19">
        <v>17.44</v>
      </c>
      <c r="G244" s="18">
        <v>33.89</v>
      </c>
      <c r="H244" s="19">
        <v>39</v>
      </c>
      <c r="I244" s="20">
        <v>51.4</v>
      </c>
      <c r="J244" s="105"/>
    </row>
    <row r="245" spans="2:10" ht="13.5" hidden="1">
      <c r="B245" s="22">
        <v>5.51</v>
      </c>
      <c r="C245" s="18">
        <v>6.11</v>
      </c>
      <c r="D245" s="19">
        <v>10.17</v>
      </c>
      <c r="E245" s="18">
        <v>15.91</v>
      </c>
      <c r="F245" s="19">
        <v>17.94</v>
      </c>
      <c r="G245" s="18">
        <v>34.52</v>
      </c>
      <c r="H245" s="19">
        <v>40.2</v>
      </c>
      <c r="I245" s="20">
        <v>51.5</v>
      </c>
      <c r="J245" s="105"/>
    </row>
    <row r="246" spans="2:10" ht="13.5" hidden="1">
      <c r="B246" s="17">
        <v>5.57</v>
      </c>
      <c r="C246" s="18">
        <v>6.16</v>
      </c>
      <c r="D246" s="19">
        <v>10.24</v>
      </c>
      <c r="E246" s="18">
        <v>16.19</v>
      </c>
      <c r="F246" s="19">
        <v>18.31</v>
      </c>
      <c r="G246" s="18">
        <v>35.36</v>
      </c>
      <c r="H246" s="19">
        <v>40.9</v>
      </c>
      <c r="I246" s="20">
        <v>52.7</v>
      </c>
      <c r="J246" s="105"/>
    </row>
    <row r="247" spans="2:10" ht="13.5" hidden="1">
      <c r="B247" s="17">
        <v>5.62</v>
      </c>
      <c r="C247" s="18">
        <v>6.2</v>
      </c>
      <c r="D247" s="19">
        <v>10.31</v>
      </c>
      <c r="E247" s="18">
        <v>16.47</v>
      </c>
      <c r="F247" s="19">
        <v>18.68</v>
      </c>
      <c r="G247" s="18">
        <v>36.19</v>
      </c>
      <c r="H247" s="19">
        <v>41.7</v>
      </c>
      <c r="I247" s="20">
        <v>53.9</v>
      </c>
      <c r="J247" s="105"/>
    </row>
    <row r="248" spans="2:10" ht="13.5" hidden="1">
      <c r="B248" s="14"/>
      <c r="C248" s="15"/>
      <c r="D248" s="15"/>
      <c r="E248" s="15"/>
      <c r="F248" s="15"/>
      <c r="G248" s="15"/>
      <c r="H248" s="15"/>
      <c r="I248" s="16"/>
      <c r="J248" s="95"/>
    </row>
    <row r="249" spans="2:10" ht="13.5" hidden="1">
      <c r="B249" s="17">
        <v>5.65</v>
      </c>
      <c r="C249" s="18">
        <v>6.34</v>
      </c>
      <c r="D249" s="19">
        <v>10.45</v>
      </c>
      <c r="E249" s="18">
        <v>16.81</v>
      </c>
      <c r="F249" s="19">
        <v>19.43</v>
      </c>
      <c r="G249" s="18">
        <v>36.66</v>
      </c>
      <c r="H249" s="19">
        <v>42.3</v>
      </c>
      <c r="I249" s="20">
        <v>55.1</v>
      </c>
      <c r="J249" s="105"/>
    </row>
    <row r="250" spans="2:10" ht="13.5" hidden="1">
      <c r="B250" s="17">
        <v>5.67</v>
      </c>
      <c r="C250" s="18">
        <v>6.47</v>
      </c>
      <c r="D250" s="19">
        <v>10.58</v>
      </c>
      <c r="E250" s="18">
        <v>17.15</v>
      </c>
      <c r="F250" s="19">
        <v>20.17</v>
      </c>
      <c r="G250" s="18">
        <v>37.12</v>
      </c>
      <c r="H250" s="19">
        <v>42.9</v>
      </c>
      <c r="I250" s="20">
        <v>56.3</v>
      </c>
      <c r="J250" s="105"/>
    </row>
    <row r="251" spans="2:10" ht="13.5" hidden="1">
      <c r="B251" s="22">
        <v>5.74</v>
      </c>
      <c r="C251" s="18">
        <v>6.55</v>
      </c>
      <c r="D251" s="19">
        <v>10.69</v>
      </c>
      <c r="E251" s="18">
        <v>17.37</v>
      </c>
      <c r="F251" s="19">
        <v>20.89</v>
      </c>
      <c r="G251" s="18">
        <v>37.48</v>
      </c>
      <c r="H251" s="19">
        <v>43.3</v>
      </c>
      <c r="I251" s="20">
        <v>56.5</v>
      </c>
      <c r="J251" s="105"/>
    </row>
    <row r="252" spans="2:10" ht="13.5" hidden="1">
      <c r="B252" s="17">
        <v>5.81</v>
      </c>
      <c r="C252" s="18">
        <v>6.63</v>
      </c>
      <c r="D252" s="19">
        <v>10.79</v>
      </c>
      <c r="E252" s="18">
        <v>17.59</v>
      </c>
      <c r="F252" s="19">
        <v>21.6</v>
      </c>
      <c r="G252" s="18">
        <v>37.84</v>
      </c>
      <c r="H252" s="19">
        <v>43.6</v>
      </c>
      <c r="I252" s="20">
        <v>56.6</v>
      </c>
      <c r="J252" s="105"/>
    </row>
    <row r="253" spans="2:10" ht="13.5" hidden="1">
      <c r="B253" s="17">
        <v>5.83</v>
      </c>
      <c r="C253" s="18">
        <v>6.69</v>
      </c>
      <c r="D253" s="19">
        <v>10.86</v>
      </c>
      <c r="E253" s="18">
        <v>17.81</v>
      </c>
      <c r="F253" s="19">
        <v>22.05</v>
      </c>
      <c r="G253" s="18">
        <v>38.15</v>
      </c>
      <c r="H253" s="19">
        <v>44</v>
      </c>
      <c r="I253" s="20">
        <v>58</v>
      </c>
      <c r="J253" s="105"/>
    </row>
    <row r="254" spans="2:10" ht="13.5" hidden="1">
      <c r="B254" s="14"/>
      <c r="C254" s="15"/>
      <c r="D254" s="15"/>
      <c r="E254" s="15"/>
      <c r="F254" s="15"/>
      <c r="G254" s="15"/>
      <c r="H254" s="15"/>
      <c r="I254" s="16"/>
      <c r="J254" s="95"/>
    </row>
    <row r="255" spans="2:10" ht="13.5" hidden="1">
      <c r="B255" s="17">
        <v>5.84</v>
      </c>
      <c r="C255" s="18">
        <v>6.75</v>
      </c>
      <c r="D255" s="19">
        <v>10.93</v>
      </c>
      <c r="E255" s="18">
        <v>18.03</v>
      </c>
      <c r="F255" s="19">
        <v>22.5</v>
      </c>
      <c r="G255" s="18">
        <v>38.46</v>
      </c>
      <c r="H255" s="19">
        <v>44.5</v>
      </c>
      <c r="I255" s="20">
        <v>59.3</v>
      </c>
      <c r="J255" s="105"/>
    </row>
    <row r="256" spans="2:10" ht="13.5" hidden="1">
      <c r="B256" s="17">
        <v>5.92</v>
      </c>
      <c r="C256" s="18">
        <v>6.82</v>
      </c>
      <c r="D256" s="19">
        <v>11.13</v>
      </c>
      <c r="E256" s="18">
        <v>18.47</v>
      </c>
      <c r="F256" s="19">
        <v>22.85</v>
      </c>
      <c r="G256" s="18">
        <v>38.47</v>
      </c>
      <c r="H256" s="19">
        <v>44.8</v>
      </c>
      <c r="I256" s="20">
        <v>59.9</v>
      </c>
      <c r="J256" s="105"/>
    </row>
    <row r="257" spans="2:10" ht="13.5" hidden="1">
      <c r="B257" s="17">
        <v>6</v>
      </c>
      <c r="C257" s="18">
        <v>6.88</v>
      </c>
      <c r="D257" s="19">
        <v>11.33</v>
      </c>
      <c r="E257" s="18">
        <v>18.91</v>
      </c>
      <c r="F257" s="19">
        <v>23.2</v>
      </c>
      <c r="G257" s="18">
        <v>38.48</v>
      </c>
      <c r="H257" s="19">
        <v>45.2</v>
      </c>
      <c r="I257" s="20">
        <v>60.4</v>
      </c>
      <c r="J257" s="105"/>
    </row>
    <row r="258" spans="2:10" ht="13.5" hidden="1">
      <c r="B258" s="14"/>
      <c r="C258" s="15"/>
      <c r="D258" s="19">
        <v>11.36</v>
      </c>
      <c r="E258" s="15"/>
      <c r="F258" s="19">
        <v>23.21</v>
      </c>
      <c r="G258" s="18">
        <v>39.06</v>
      </c>
      <c r="H258" s="19">
        <v>45.6</v>
      </c>
      <c r="I258" s="20">
        <v>61.2</v>
      </c>
      <c r="J258" s="105"/>
    </row>
    <row r="259" spans="2:10" ht="13.5" hidden="1">
      <c r="B259" s="14"/>
      <c r="C259" s="15"/>
      <c r="D259" s="19">
        <v>11.39</v>
      </c>
      <c r="E259" s="15"/>
      <c r="F259" s="19">
        <v>23.23</v>
      </c>
      <c r="G259" s="18">
        <v>39.63</v>
      </c>
      <c r="H259" s="19">
        <v>46.1</v>
      </c>
      <c r="I259" s="20">
        <v>61.9</v>
      </c>
      <c r="J259" s="105"/>
    </row>
    <row r="260" spans="2:10" ht="13.5" hidden="1">
      <c r="B260" s="14"/>
      <c r="C260" s="15"/>
      <c r="D260" s="15"/>
      <c r="E260" s="15"/>
      <c r="F260" s="15"/>
      <c r="G260" s="15"/>
      <c r="H260" s="15"/>
      <c r="I260" s="16"/>
      <c r="J260" s="95"/>
    </row>
    <row r="261" spans="2:10" ht="13.5" hidden="1">
      <c r="B261" s="14"/>
      <c r="C261" s="15"/>
      <c r="D261" s="19">
        <v>11.46</v>
      </c>
      <c r="E261" s="15"/>
      <c r="F261" s="19">
        <v>23.41</v>
      </c>
      <c r="G261" s="18">
        <v>39.64</v>
      </c>
      <c r="H261" s="19">
        <v>46.2</v>
      </c>
      <c r="I261" s="20">
        <v>62.6</v>
      </c>
      <c r="J261" s="105"/>
    </row>
    <row r="262" spans="2:10" ht="13.5" hidden="1">
      <c r="B262" s="14"/>
      <c r="C262" s="15"/>
      <c r="D262" s="19">
        <v>11.52</v>
      </c>
      <c r="E262" s="15"/>
      <c r="F262" s="19">
        <v>23.59</v>
      </c>
      <c r="G262" s="18">
        <v>39.65</v>
      </c>
      <c r="H262" s="19">
        <v>46.4</v>
      </c>
      <c r="I262" s="20">
        <v>63.3</v>
      </c>
      <c r="J262" s="105"/>
    </row>
    <row r="263" spans="2:10" ht="13.5" hidden="1">
      <c r="B263" s="14"/>
      <c r="C263" s="15"/>
      <c r="D263" s="19">
        <v>11.66</v>
      </c>
      <c r="E263" s="15"/>
      <c r="F263" s="19">
        <v>23.96</v>
      </c>
      <c r="G263" s="18">
        <v>40.02</v>
      </c>
      <c r="H263" s="19">
        <v>47</v>
      </c>
      <c r="I263" s="20">
        <v>63.9</v>
      </c>
      <c r="J263" s="105"/>
    </row>
    <row r="264" spans="2:10" ht="13.5" hidden="1">
      <c r="B264" s="14"/>
      <c r="C264" s="15"/>
      <c r="D264" s="19">
        <v>11.79</v>
      </c>
      <c r="E264" s="15"/>
      <c r="F264" s="19">
        <v>24.32</v>
      </c>
      <c r="G264" s="18">
        <v>40.4</v>
      </c>
      <c r="H264" s="15"/>
      <c r="I264" s="20">
        <v>64.4</v>
      </c>
      <c r="J264" s="105"/>
    </row>
    <row r="265" spans="2:10" ht="13.5" hidden="1">
      <c r="B265" s="14"/>
      <c r="C265" s="15"/>
      <c r="D265" s="19">
        <v>11.9</v>
      </c>
      <c r="E265" s="15"/>
      <c r="F265" s="19">
        <v>24.47</v>
      </c>
      <c r="G265" s="18">
        <v>40.61</v>
      </c>
      <c r="H265" s="15"/>
      <c r="I265" s="20">
        <v>64.5</v>
      </c>
      <c r="J265" s="105"/>
    </row>
    <row r="266" spans="2:10" ht="13.5" hidden="1">
      <c r="B266" s="14"/>
      <c r="C266" s="15"/>
      <c r="D266" s="15"/>
      <c r="E266" s="15"/>
      <c r="F266" s="15"/>
      <c r="G266" s="15"/>
      <c r="H266" s="15"/>
      <c r="I266" s="16"/>
      <c r="J266" s="95"/>
    </row>
    <row r="267" spans="2:10" ht="13.5" hidden="1">
      <c r="B267" s="14"/>
      <c r="C267" s="15"/>
      <c r="D267" s="19">
        <v>12.01</v>
      </c>
      <c r="E267" s="15"/>
      <c r="F267" s="19">
        <v>24.61</v>
      </c>
      <c r="G267" s="18">
        <v>40.81</v>
      </c>
      <c r="H267" s="15"/>
      <c r="I267" s="20">
        <v>64.6</v>
      </c>
      <c r="J267" s="105"/>
    </row>
    <row r="268" spans="2:10" ht="13.5" hidden="1">
      <c r="B268" s="14"/>
      <c r="C268" s="15"/>
      <c r="D268" s="19">
        <v>12.05</v>
      </c>
      <c r="E268" s="15"/>
      <c r="F268" s="19">
        <v>24.79</v>
      </c>
      <c r="G268" s="18">
        <v>40.9</v>
      </c>
      <c r="H268" s="15"/>
      <c r="I268" s="20">
        <v>65.1</v>
      </c>
      <c r="J268" s="105"/>
    </row>
    <row r="269" spans="2:10" ht="13.5" hidden="1">
      <c r="B269" s="14"/>
      <c r="C269" s="15"/>
      <c r="D269" s="19">
        <v>12.09</v>
      </c>
      <c r="E269" s="15"/>
      <c r="F269" s="19">
        <v>24.97</v>
      </c>
      <c r="G269" s="18">
        <v>40.98</v>
      </c>
      <c r="H269" s="19">
        <v>48.5</v>
      </c>
      <c r="I269" s="20">
        <v>65.6</v>
      </c>
      <c r="J269" s="105"/>
    </row>
    <row r="270" spans="2:10" ht="13.5" hidden="1">
      <c r="B270" s="14"/>
      <c r="C270" s="15"/>
      <c r="D270" s="24">
        <v>12.09</v>
      </c>
      <c r="E270" s="15"/>
      <c r="F270" s="19">
        <v>25.09</v>
      </c>
      <c r="G270" s="15"/>
      <c r="H270" s="15"/>
      <c r="I270" s="20">
        <v>66.1</v>
      </c>
      <c r="J270" s="105"/>
    </row>
    <row r="271" spans="2:10" ht="13.5" hidden="1">
      <c r="B271" s="14"/>
      <c r="C271" s="15"/>
      <c r="D271" s="24">
        <v>12.08</v>
      </c>
      <c r="E271" s="15"/>
      <c r="F271" s="19">
        <v>25.22</v>
      </c>
      <c r="G271" s="15"/>
      <c r="H271" s="15"/>
      <c r="I271" s="20">
        <v>66.6</v>
      </c>
      <c r="J271" s="105"/>
    </row>
    <row r="272" spans="2:10" ht="13.5" hidden="1">
      <c r="B272" s="14"/>
      <c r="C272" s="15"/>
      <c r="D272" s="15"/>
      <c r="E272" s="15"/>
      <c r="F272" s="15"/>
      <c r="G272" s="15"/>
      <c r="H272" s="15"/>
      <c r="I272" s="16"/>
      <c r="J272" s="95"/>
    </row>
    <row r="273" spans="2:10" ht="13.5" hidden="1">
      <c r="B273" s="14"/>
      <c r="C273" s="15"/>
      <c r="D273" s="19">
        <v>12.16</v>
      </c>
      <c r="E273" s="15"/>
      <c r="F273" s="19">
        <v>25.59</v>
      </c>
      <c r="G273" s="15"/>
      <c r="H273" s="15"/>
      <c r="I273" s="20">
        <v>66.7</v>
      </c>
      <c r="J273" s="105"/>
    </row>
    <row r="274" spans="2:10" ht="13.5" hidden="1">
      <c r="B274" s="14"/>
      <c r="C274" s="15"/>
      <c r="D274" s="19">
        <v>12.24</v>
      </c>
      <c r="E274" s="15"/>
      <c r="F274" s="19">
        <v>25.96</v>
      </c>
      <c r="G274" s="15"/>
      <c r="H274" s="15"/>
      <c r="I274" s="20">
        <v>66.8</v>
      </c>
      <c r="J274" s="105"/>
    </row>
    <row r="275" spans="2:10" ht="13.5" hidden="1">
      <c r="B275" s="14"/>
      <c r="C275" s="15"/>
      <c r="D275" s="19">
        <v>12.37</v>
      </c>
      <c r="E275" s="15"/>
      <c r="F275" s="19">
        <v>26.13</v>
      </c>
      <c r="G275" s="15"/>
      <c r="H275" s="19">
        <v>48.8</v>
      </c>
      <c r="I275" s="20">
        <v>67.1</v>
      </c>
      <c r="J275" s="105"/>
    </row>
    <row r="276" spans="2:10" ht="13.5" hidden="1">
      <c r="B276" s="14"/>
      <c r="C276" s="15"/>
      <c r="D276" s="19">
        <v>12.5</v>
      </c>
      <c r="E276" s="15"/>
      <c r="F276" s="19">
        <v>26.29</v>
      </c>
      <c r="G276" s="15"/>
      <c r="H276" s="15"/>
      <c r="I276" s="20">
        <v>67.4</v>
      </c>
      <c r="J276" s="105"/>
    </row>
    <row r="277" spans="2:10" ht="13.5" hidden="1">
      <c r="B277" s="14"/>
      <c r="C277" s="15"/>
      <c r="D277" s="19">
        <v>12.53</v>
      </c>
      <c r="E277" s="15"/>
      <c r="F277" s="19">
        <v>26.34</v>
      </c>
      <c r="G277" s="15"/>
      <c r="H277" s="15"/>
      <c r="I277" s="20">
        <v>67.6</v>
      </c>
      <c r="J277" s="105"/>
    </row>
    <row r="278" spans="2:10" ht="13.5" hidden="1">
      <c r="B278" s="14"/>
      <c r="C278" s="15"/>
      <c r="D278" s="15"/>
      <c r="E278" s="15"/>
      <c r="F278" s="15"/>
      <c r="G278" s="15"/>
      <c r="H278" s="15"/>
      <c r="I278" s="16"/>
      <c r="J278" s="95"/>
    </row>
    <row r="279" spans="2:10" ht="13.5" hidden="1">
      <c r="B279" s="14"/>
      <c r="C279" s="15"/>
      <c r="D279" s="19">
        <v>12.56</v>
      </c>
      <c r="E279" s="15"/>
      <c r="F279" s="19">
        <v>26.39</v>
      </c>
      <c r="G279" s="15"/>
      <c r="H279" s="15"/>
      <c r="I279" s="20">
        <v>67.8</v>
      </c>
      <c r="J279" s="105"/>
    </row>
    <row r="280" spans="2:10" ht="13.5" hidden="1">
      <c r="B280" s="14"/>
      <c r="C280" s="15"/>
      <c r="D280" s="19">
        <v>12.9</v>
      </c>
      <c r="E280" s="15"/>
      <c r="F280" s="19">
        <v>26.7</v>
      </c>
      <c r="G280" s="15"/>
      <c r="H280" s="15"/>
      <c r="I280" s="20">
        <v>68.4</v>
      </c>
      <c r="J280" s="105"/>
    </row>
    <row r="281" spans="2:10" ht="13.5" hidden="1">
      <c r="B281" s="14"/>
      <c r="C281" s="15"/>
      <c r="D281" s="19">
        <v>13.23</v>
      </c>
      <c r="E281" s="15"/>
      <c r="F281" s="19">
        <v>27.01</v>
      </c>
      <c r="G281" s="15"/>
      <c r="H281" s="19">
        <v>51.2</v>
      </c>
      <c r="I281" s="20">
        <v>68.9</v>
      </c>
      <c r="J281" s="105"/>
    </row>
    <row r="282" spans="2:10" ht="13.5" hidden="1">
      <c r="B282" s="14"/>
      <c r="C282" s="15"/>
      <c r="D282" s="15"/>
      <c r="E282" s="15"/>
      <c r="F282" s="19">
        <v>27.12</v>
      </c>
      <c r="G282" s="15"/>
      <c r="H282" s="15"/>
      <c r="I282" s="20">
        <v>69.2</v>
      </c>
      <c r="J282" s="105"/>
    </row>
    <row r="283" spans="2:10" ht="13.5" hidden="1">
      <c r="B283" s="14"/>
      <c r="C283" s="15"/>
      <c r="D283" s="15"/>
      <c r="E283" s="15"/>
      <c r="F283" s="19">
        <v>27.23</v>
      </c>
      <c r="G283" s="15"/>
      <c r="H283" s="15"/>
      <c r="I283" s="20">
        <v>69.5</v>
      </c>
      <c r="J283" s="105"/>
    </row>
    <row r="284" spans="2:10" ht="13.5" hidden="1">
      <c r="B284" s="14"/>
      <c r="C284" s="15"/>
      <c r="D284" s="15"/>
      <c r="E284" s="15"/>
      <c r="F284" s="15"/>
      <c r="G284" s="15"/>
      <c r="H284" s="15"/>
      <c r="I284" s="16"/>
      <c r="J284" s="95"/>
    </row>
    <row r="285" spans="2:10" ht="13.5" hidden="1">
      <c r="B285" s="14"/>
      <c r="C285" s="15"/>
      <c r="D285" s="15"/>
      <c r="E285" s="15"/>
      <c r="F285" s="19">
        <v>27.33</v>
      </c>
      <c r="G285" s="15"/>
      <c r="H285" s="15"/>
      <c r="I285" s="20">
        <v>69.7</v>
      </c>
      <c r="J285" s="105"/>
    </row>
    <row r="286" spans="2:10" ht="13.5" hidden="1">
      <c r="B286" s="14"/>
      <c r="C286" s="15"/>
      <c r="D286" s="15"/>
      <c r="E286" s="15"/>
      <c r="F286" s="19">
        <v>27.35</v>
      </c>
      <c r="G286" s="15"/>
      <c r="H286" s="15"/>
      <c r="I286" s="20">
        <v>69.8</v>
      </c>
      <c r="J286" s="105"/>
    </row>
    <row r="287" spans="2:10" ht="13.5" hidden="1">
      <c r="B287" s="14"/>
      <c r="C287" s="15"/>
      <c r="D287" s="15"/>
      <c r="E287" s="15"/>
      <c r="F287" s="19">
        <v>27.37</v>
      </c>
      <c r="G287" s="15"/>
      <c r="H287" s="15"/>
      <c r="I287" s="20">
        <v>70.1</v>
      </c>
      <c r="J287" s="105"/>
    </row>
    <row r="288" spans="2:10" ht="13.5" hidden="1">
      <c r="B288" s="14"/>
      <c r="C288" s="15"/>
      <c r="D288" s="15"/>
      <c r="E288" s="15"/>
      <c r="F288" s="19">
        <v>27.39</v>
      </c>
      <c r="G288" s="15"/>
      <c r="H288" s="15"/>
      <c r="I288" s="20">
        <v>70.5</v>
      </c>
      <c r="J288" s="105"/>
    </row>
    <row r="289" spans="2:10" ht="13.5" hidden="1">
      <c r="B289" s="14"/>
      <c r="C289" s="15"/>
      <c r="D289" s="15"/>
      <c r="E289" s="15"/>
      <c r="F289" s="19">
        <v>27.42</v>
      </c>
      <c r="G289" s="15"/>
      <c r="H289" s="15"/>
      <c r="I289" s="16"/>
      <c r="J289" s="95"/>
    </row>
    <row r="290" spans="2:10" ht="13.5" hidden="1">
      <c r="B290" s="14"/>
      <c r="C290" s="15"/>
      <c r="D290" s="15"/>
      <c r="E290" s="15"/>
      <c r="F290" s="15"/>
      <c r="G290" s="15"/>
      <c r="H290" s="15"/>
      <c r="I290" s="16"/>
      <c r="J290" s="95"/>
    </row>
    <row r="291" spans="2:10" ht="13.5" hidden="1">
      <c r="B291" s="14"/>
      <c r="C291" s="15"/>
      <c r="D291" s="15"/>
      <c r="E291" s="15"/>
      <c r="F291" s="19">
        <v>27.45</v>
      </c>
      <c r="G291" s="15"/>
      <c r="H291" s="15"/>
      <c r="I291" s="16"/>
      <c r="J291" s="95"/>
    </row>
    <row r="292" spans="2:10" ht="13.5" hidden="1">
      <c r="B292" s="14"/>
      <c r="C292" s="15"/>
      <c r="D292" s="15"/>
      <c r="E292" s="15"/>
      <c r="F292" s="19">
        <v>27.5</v>
      </c>
      <c r="G292" s="15"/>
      <c r="H292" s="15"/>
      <c r="I292" s="16"/>
      <c r="J292" s="95"/>
    </row>
    <row r="293" spans="2:10" ht="13.5" hidden="1">
      <c r="B293" s="14"/>
      <c r="C293" s="15"/>
      <c r="D293" s="15"/>
      <c r="E293" s="15"/>
      <c r="F293" s="19">
        <v>27.56</v>
      </c>
      <c r="G293" s="15"/>
      <c r="H293" s="15"/>
      <c r="I293" s="16"/>
      <c r="J293" s="95"/>
    </row>
    <row r="294" spans="2:10" ht="3.75" customHeight="1" hidden="1">
      <c r="B294" s="14"/>
      <c r="C294" s="15"/>
      <c r="D294" s="15"/>
      <c r="E294" s="15"/>
      <c r="F294" s="15"/>
      <c r="G294" s="15"/>
      <c r="H294" s="15"/>
      <c r="I294" s="16"/>
      <c r="J294" s="95"/>
    </row>
    <row r="295" ht="9.75" customHeight="1" thickBot="1"/>
    <row r="296" spans="1:11" ht="15.75" thickBot="1">
      <c r="A296" s="25" t="s">
        <v>14</v>
      </c>
      <c r="B296" s="176" t="s">
        <v>3</v>
      </c>
      <c r="C296" s="177"/>
      <c r="D296" s="177"/>
      <c r="E296" s="177"/>
      <c r="F296" s="177"/>
      <c r="G296" s="177"/>
      <c r="H296" s="177"/>
      <c r="I296" s="177"/>
      <c r="J296" s="99"/>
      <c r="K296" s="25" t="s">
        <v>14</v>
      </c>
    </row>
    <row r="297" spans="1:11" ht="14.25" thickBot="1">
      <c r="A297" s="25" t="s">
        <v>15</v>
      </c>
      <c r="B297" s="4">
        <v>1421843</v>
      </c>
      <c r="C297" s="5">
        <v>1421844</v>
      </c>
      <c r="D297" s="6">
        <v>1421845</v>
      </c>
      <c r="E297" s="5">
        <v>1421846</v>
      </c>
      <c r="F297" s="6">
        <v>1421847</v>
      </c>
      <c r="G297" s="55">
        <v>1421848</v>
      </c>
      <c r="H297" s="56"/>
      <c r="I297" s="63"/>
      <c r="J297" s="111"/>
      <c r="K297" s="25" t="s">
        <v>15</v>
      </c>
    </row>
    <row r="298" spans="1:11" ht="14.25" thickBot="1">
      <c r="A298" s="29" t="s">
        <v>0</v>
      </c>
      <c r="B298" s="4">
        <v>25</v>
      </c>
      <c r="C298" s="5">
        <v>32</v>
      </c>
      <c r="D298" s="6">
        <v>40</v>
      </c>
      <c r="E298" s="5">
        <v>50</v>
      </c>
      <c r="F298" s="6">
        <v>65</v>
      </c>
      <c r="G298" s="55">
        <v>80</v>
      </c>
      <c r="H298" s="58"/>
      <c r="I298" s="64"/>
      <c r="J298" s="112"/>
      <c r="K298" s="29" t="s">
        <v>0</v>
      </c>
    </row>
    <row r="299" spans="1:11" ht="9.75" customHeight="1">
      <c r="A299" s="155" t="s">
        <v>16</v>
      </c>
      <c r="B299" s="152">
        <f aca="true" t="shared" si="8" ref="B299:G299">IF($A$18&gt;B305,"#NV",(LOOKUP($A$18,B307:B409,$A19:$A176)+B306))</f>
        <v>2.1</v>
      </c>
      <c r="C299" s="150">
        <f t="shared" si="8"/>
        <v>1.2000000000000002</v>
      </c>
      <c r="D299" s="152">
        <f t="shared" si="8"/>
        <v>0.7999999999999999</v>
      </c>
      <c r="E299" s="150" t="e">
        <f t="shared" si="8"/>
        <v>#N/A</v>
      </c>
      <c r="F299" s="152" t="e">
        <f t="shared" si="8"/>
        <v>#N/A</v>
      </c>
      <c r="G299" s="162" t="e">
        <f t="shared" si="8"/>
        <v>#N/A</v>
      </c>
      <c r="H299" s="3"/>
      <c r="I299" s="65"/>
      <c r="J299" s="113"/>
      <c r="K299" s="155" t="s">
        <v>16</v>
      </c>
    </row>
    <row r="300" spans="1:11" ht="9.75" customHeight="1">
      <c r="A300" s="156"/>
      <c r="B300" s="153"/>
      <c r="C300" s="150"/>
      <c r="D300" s="153"/>
      <c r="E300" s="150"/>
      <c r="F300" s="153"/>
      <c r="G300" s="163"/>
      <c r="H300" s="3"/>
      <c r="I300" s="65"/>
      <c r="J300" s="113"/>
      <c r="K300" s="156"/>
    </row>
    <row r="301" spans="1:11" ht="9.75" customHeight="1">
      <c r="A301" s="156"/>
      <c r="B301" s="153"/>
      <c r="C301" s="150"/>
      <c r="D301" s="153"/>
      <c r="E301" s="150"/>
      <c r="F301" s="153"/>
      <c r="G301" s="163"/>
      <c r="H301" s="3"/>
      <c r="I301" s="65"/>
      <c r="J301" s="113"/>
      <c r="K301" s="156"/>
    </row>
    <row r="302" spans="1:11" ht="9.75" customHeight="1" thickBot="1">
      <c r="A302" s="157"/>
      <c r="B302" s="154"/>
      <c r="C302" s="151"/>
      <c r="D302" s="154"/>
      <c r="E302" s="151"/>
      <c r="F302" s="154"/>
      <c r="G302" s="164"/>
      <c r="H302" s="57"/>
      <c r="I302" s="66"/>
      <c r="J302" s="114"/>
      <c r="K302" s="157"/>
    </row>
    <row r="303" spans="1:11" ht="27.75" customHeight="1" thickBot="1">
      <c r="A303" s="86" t="s">
        <v>17</v>
      </c>
      <c r="B303" s="91">
        <f aca="true" t="shared" si="9" ref="B303:G303">IF(B299="#NV","#NV",B304)</f>
        <v>0.38243690669909497</v>
      </c>
      <c r="C303" s="92">
        <f t="shared" si="9"/>
        <v>0.21953749664594344</v>
      </c>
      <c r="D303" s="91">
        <f t="shared" si="9"/>
        <v>0.16193660919636593</v>
      </c>
      <c r="E303" s="92" t="e">
        <f t="shared" si="9"/>
        <v>#N/A</v>
      </c>
      <c r="F303" s="91" t="e">
        <f t="shared" si="9"/>
        <v>#N/A</v>
      </c>
      <c r="G303" s="92" t="e">
        <f t="shared" si="9"/>
        <v>#N/A</v>
      </c>
      <c r="H303" s="91"/>
      <c r="I303" s="92"/>
      <c r="J303" s="110"/>
      <c r="K303" s="85" t="s">
        <v>17</v>
      </c>
    </row>
    <row r="304" spans="1:11" ht="8.25" customHeight="1" hidden="1" thickBot="1">
      <c r="A304" s="85"/>
      <c r="B304" s="88">
        <f>($K$4*4000)/(PI()*27.2^2)</f>
        <v>0.38243690669909497</v>
      </c>
      <c r="C304" s="88">
        <f>($K$4*4000)/(PI()*35.9^2)</f>
        <v>0.21953749664594344</v>
      </c>
      <c r="D304" s="88">
        <f>($K$4*4000)/(PI()*41.8^2)</f>
        <v>0.16193660919636593</v>
      </c>
      <c r="E304" s="88">
        <f>($K$4*4000)/(PI()*54.4^2)</f>
        <v>0.09560922667477374</v>
      </c>
      <c r="F304" s="88">
        <f>($K$4*4000)/(PI()*70.3^2)</f>
        <v>0.057251511213324405</v>
      </c>
      <c r="G304" s="88">
        <f>($K$4*4000)/(PI()*82.5^2)</f>
        <v>0.041570926876364864</v>
      </c>
      <c r="H304" s="88"/>
      <c r="I304" s="88"/>
      <c r="J304" s="93"/>
      <c r="K304" s="85"/>
    </row>
    <row r="305" spans="1:11" ht="24.75" customHeight="1" thickBot="1">
      <c r="A305" s="33" t="s">
        <v>1</v>
      </c>
      <c r="B305" s="34">
        <v>12.2</v>
      </c>
      <c r="C305" s="35">
        <v>17.3</v>
      </c>
      <c r="D305" s="36">
        <v>28.6</v>
      </c>
      <c r="E305" s="35">
        <v>38</v>
      </c>
      <c r="F305" s="36">
        <v>60.3</v>
      </c>
      <c r="G305" s="35">
        <v>68.5</v>
      </c>
      <c r="H305" s="36"/>
      <c r="I305" s="37"/>
      <c r="J305" s="120"/>
      <c r="K305" s="29" t="s">
        <v>1</v>
      </c>
    </row>
    <row r="306" spans="2:7" ht="14.25" hidden="1" thickBot="1">
      <c r="B306" s="42">
        <v>0.1</v>
      </c>
      <c r="C306" s="35">
        <v>0.1</v>
      </c>
      <c r="D306" s="43">
        <v>0.1</v>
      </c>
      <c r="E306" s="35">
        <v>0.1</v>
      </c>
      <c r="F306" s="43">
        <v>0.1</v>
      </c>
      <c r="G306" s="37">
        <v>0.1</v>
      </c>
    </row>
    <row r="307" spans="2:7" ht="13.5" hidden="1">
      <c r="B307" s="7">
        <v>0.5585</v>
      </c>
      <c r="C307" s="8">
        <v>1.3551230660569549</v>
      </c>
      <c r="D307" s="9">
        <v>1.6055</v>
      </c>
      <c r="E307" s="8">
        <v>5.5445</v>
      </c>
      <c r="F307" s="9">
        <v>8.455</v>
      </c>
      <c r="G307" s="10">
        <v>10.6425</v>
      </c>
    </row>
    <row r="308" spans="2:7" ht="13.5" hidden="1">
      <c r="B308" s="17">
        <v>0.5816935853798907</v>
      </c>
      <c r="C308" s="18">
        <v>1.4247652831254065</v>
      </c>
      <c r="D308" s="19">
        <v>1.775</v>
      </c>
      <c r="E308" s="18">
        <v>5.95</v>
      </c>
      <c r="F308" s="19">
        <v>9.429759450971527</v>
      </c>
      <c r="G308" s="20">
        <v>11.884963321643108</v>
      </c>
    </row>
    <row r="309" spans="2:7" ht="13.5" hidden="1">
      <c r="B309" s="17">
        <v>0.6468899145083888</v>
      </c>
      <c r="C309" s="18">
        <v>1.5154254482479634</v>
      </c>
      <c r="D309" s="19">
        <v>1.95</v>
      </c>
      <c r="E309" s="18">
        <v>6.325</v>
      </c>
      <c r="F309" s="19">
        <v>10.15954982770656</v>
      </c>
      <c r="G309" s="20">
        <v>12.944835295821484</v>
      </c>
    </row>
    <row r="310" spans="2:7" ht="13.5" hidden="1">
      <c r="B310" s="14"/>
      <c r="C310" s="15"/>
      <c r="D310" s="15"/>
      <c r="E310" s="15"/>
      <c r="F310" s="15"/>
      <c r="G310" s="16"/>
    </row>
    <row r="311" spans="2:7" ht="13.5" hidden="1">
      <c r="B311" s="17">
        <v>0.7</v>
      </c>
      <c r="C311" s="18">
        <v>1.6254172430771496</v>
      </c>
      <c r="D311" s="19">
        <v>2.125</v>
      </c>
      <c r="E311" s="18">
        <v>6.825</v>
      </c>
      <c r="F311" s="19">
        <v>10.758604159425008</v>
      </c>
      <c r="G311" s="20">
        <v>13.927135117212746</v>
      </c>
    </row>
    <row r="312" spans="2:7" ht="13.5" hidden="1">
      <c r="B312" s="17">
        <v>0.77</v>
      </c>
      <c r="C312" s="18">
        <v>1.7524760905791525</v>
      </c>
      <c r="D312" s="19">
        <v>2.375</v>
      </c>
      <c r="E312" s="18">
        <v>7.4</v>
      </c>
      <c r="F312" s="19">
        <v>11.3080999698431</v>
      </c>
      <c r="G312" s="20">
        <v>14.89041822445878</v>
      </c>
    </row>
    <row r="313" spans="2:7" ht="13.5" hidden="1">
      <c r="B313" s="17">
        <v>0.8154999999999999</v>
      </c>
      <c r="C313" s="18">
        <v>1.8937616781662343</v>
      </c>
      <c r="D313" s="19">
        <v>2.5404999999999998</v>
      </c>
      <c r="E313" s="18">
        <v>7.8255</v>
      </c>
      <c r="F313" s="19">
        <v>11.797</v>
      </c>
      <c r="G313" s="20">
        <v>15.9175</v>
      </c>
    </row>
    <row r="314" spans="2:7" ht="13.5" hidden="1">
      <c r="B314" s="17">
        <v>0.9167616209453089</v>
      </c>
      <c r="C314" s="18">
        <v>2.0459565511139726</v>
      </c>
      <c r="D314" s="19">
        <v>2.809255576199279</v>
      </c>
      <c r="E314" s="18">
        <v>8.3</v>
      </c>
      <c r="F314" s="19">
        <v>12.46176709516261</v>
      </c>
      <c r="G314" s="20">
        <v>16.86553492596434</v>
      </c>
    </row>
    <row r="315" spans="2:7" ht="13.5" hidden="1">
      <c r="B315" s="17">
        <v>1</v>
      </c>
      <c r="C315" s="18">
        <v>2.2054310732910594</v>
      </c>
      <c r="D315" s="19">
        <v>3</v>
      </c>
      <c r="E315" s="18">
        <v>8.8</v>
      </c>
      <c r="F315" s="19">
        <v>13.152979724939982</v>
      </c>
      <c r="G315" s="20">
        <v>17.886781544102305</v>
      </c>
    </row>
    <row r="316" spans="2:7" ht="13.5" hidden="1">
      <c r="B316" s="14"/>
      <c r="C316" s="15"/>
      <c r="D316" s="15"/>
      <c r="E316" s="15"/>
      <c r="F316" s="15"/>
      <c r="G316" s="16"/>
    </row>
    <row r="317" spans="2:7" ht="13.5" hidden="1">
      <c r="B317" s="17">
        <v>1.085</v>
      </c>
      <c r="C317" s="18">
        <v>2.368448987320728</v>
      </c>
      <c r="D317" s="19">
        <v>3.2</v>
      </c>
      <c r="E317" s="18">
        <v>9.1</v>
      </c>
      <c r="F317" s="19">
        <v>13.828742295834918</v>
      </c>
      <c r="G317" s="20">
        <v>18.9189577206759</v>
      </c>
    </row>
    <row r="318" spans="2:7" ht="13.5" hidden="1">
      <c r="B318" s="17">
        <v>1.155</v>
      </c>
      <c r="C318" s="18">
        <v>2.531391531403302</v>
      </c>
      <c r="D318" s="19">
        <v>3.4</v>
      </c>
      <c r="E318" s="18">
        <v>9.45</v>
      </c>
      <c r="F318" s="19">
        <v>14.459589707541534</v>
      </c>
      <c r="G318" s="20">
        <v>19.946552575676</v>
      </c>
    </row>
    <row r="319" spans="2:7" ht="13.5" hidden="1">
      <c r="B319" s="17">
        <v>1.22375</v>
      </c>
      <c r="C319" s="18">
        <v>2.690981585158755</v>
      </c>
      <c r="D319" s="19">
        <v>3.6310000000000002</v>
      </c>
      <c r="E319" s="18">
        <v>9.721499999999999</v>
      </c>
      <c r="F319" s="19">
        <v>15.1965</v>
      </c>
      <c r="G319" s="20">
        <v>20.893</v>
      </c>
    </row>
    <row r="320" spans="2:7" ht="13.5" hidden="1">
      <c r="B320" s="17">
        <v>1.35</v>
      </c>
      <c r="C320" s="18">
        <v>2.844492621996659</v>
      </c>
      <c r="D320" s="19">
        <v>3.8835548424539192</v>
      </c>
      <c r="E320" s="18">
        <v>10.142910675452487</v>
      </c>
      <c r="F320" s="19">
        <v>15.68172170371644</v>
      </c>
      <c r="G320" s="20">
        <v>21.92040392505057</v>
      </c>
    </row>
    <row r="321" spans="2:7" ht="13.5" hidden="1">
      <c r="B321" s="17">
        <v>1.475</v>
      </c>
      <c r="C321" s="18">
        <v>2.9899303406885824</v>
      </c>
      <c r="D321" s="19">
        <v>4.054572966936243</v>
      </c>
      <c r="E321" s="18">
        <v>10.367350571447556</v>
      </c>
      <c r="F321" s="19">
        <v>16.32580405962193</v>
      </c>
      <c r="G321" s="20">
        <v>22.836467078544608</v>
      </c>
    </row>
    <row r="322" spans="2:7" ht="13.5" hidden="1">
      <c r="B322" s="14"/>
      <c r="C322" s="15"/>
      <c r="D322" s="15"/>
      <c r="E322" s="15"/>
      <c r="F322" s="15"/>
      <c r="G322" s="16"/>
    </row>
    <row r="323" spans="2:7" ht="13.5" hidden="1">
      <c r="B323" s="17">
        <v>1.6</v>
      </c>
      <c r="C323" s="18">
        <v>3.1261777340042074</v>
      </c>
      <c r="D323" s="19">
        <v>4.217782485030586</v>
      </c>
      <c r="E323" s="18">
        <v>10.7</v>
      </c>
      <c r="F323" s="19">
        <v>16.93833945538853</v>
      </c>
      <c r="G323" s="20">
        <v>23.69036894620278</v>
      </c>
    </row>
    <row r="324" spans="2:7" ht="13.5" hidden="1">
      <c r="B324" s="17">
        <v>1.735</v>
      </c>
      <c r="C324" s="18">
        <v>3.253097027478619</v>
      </c>
      <c r="D324" s="19">
        <v>4.3779593811554545</v>
      </c>
      <c r="E324" s="18">
        <v>11</v>
      </c>
      <c r="F324" s="19">
        <v>17.51129319000385</v>
      </c>
      <c r="G324" s="20">
        <v>24.4760331173631</v>
      </c>
    </row>
    <row r="325" spans="2:7" ht="13.5" hidden="1">
      <c r="B325" s="17">
        <v>1.886</v>
      </c>
      <c r="C325" s="18">
        <v>3.3715843866022825</v>
      </c>
      <c r="D325" s="19">
        <v>4.673500000000001</v>
      </c>
      <c r="E325" s="18">
        <v>11.503</v>
      </c>
      <c r="F325" s="19">
        <v>17.799</v>
      </c>
      <c r="G325" s="20">
        <v>25.0965</v>
      </c>
    </row>
    <row r="326" spans="2:7" ht="13.5" hidden="1">
      <c r="B326" s="17">
        <v>2.2390119629467806</v>
      </c>
      <c r="C326" s="18">
        <v>3.4835755459694724</v>
      </c>
      <c r="D326" s="19">
        <v>4.85</v>
      </c>
      <c r="E326" s="18">
        <v>11.85</v>
      </c>
      <c r="F326" s="19">
        <v>18.524996938921504</v>
      </c>
      <c r="G326" s="20">
        <v>25.84063345144176</v>
      </c>
    </row>
    <row r="327" spans="2:7" ht="13.5" hidden="1">
      <c r="B327" s="17">
        <v>2.575829277468478</v>
      </c>
      <c r="C327" s="18">
        <v>3.5920025591833644</v>
      </c>
      <c r="D327" s="19">
        <v>5.05</v>
      </c>
      <c r="E327" s="18">
        <v>12.4</v>
      </c>
      <c r="F327" s="19">
        <v>18.968449978656352</v>
      </c>
      <c r="G327" s="20">
        <v>26.42925220571056</v>
      </c>
    </row>
    <row r="328" spans="2:7" ht="13.5" hidden="1">
      <c r="B328" s="14"/>
      <c r="C328" s="15"/>
      <c r="D328" s="15"/>
      <c r="E328" s="15"/>
      <c r="F328" s="15"/>
      <c r="G328" s="16"/>
    </row>
    <row r="329" spans="2:7" ht="13.5" hidden="1">
      <c r="B329" s="17">
        <v>2.9235931983885406</v>
      </c>
      <c r="C329" s="18">
        <v>3.700703703597976</v>
      </c>
      <c r="D329" s="19">
        <v>5.225</v>
      </c>
      <c r="E329" s="18">
        <v>12.925</v>
      </c>
      <c r="F329" s="19">
        <v>19.37721926816538</v>
      </c>
      <c r="G329" s="20">
        <v>26.968166919029066</v>
      </c>
    </row>
    <row r="330" spans="2:7" ht="13.5" hidden="1">
      <c r="B330" s="17">
        <v>3.3221545328937845</v>
      </c>
      <c r="C330" s="18">
        <v>3.814290199277572</v>
      </c>
      <c r="D330" s="19">
        <v>5.45</v>
      </c>
      <c r="E330" s="18">
        <v>13.55</v>
      </c>
      <c r="F330" s="19">
        <v>19.760636902982448</v>
      </c>
      <c r="G330" s="20">
        <v>27.470756857024</v>
      </c>
    </row>
    <row r="331" spans="2:7" ht="13.5" hidden="1">
      <c r="B331" s="17">
        <v>3.6275</v>
      </c>
      <c r="C331" s="18">
        <v>3.9379748168752977</v>
      </c>
      <c r="D331" s="19">
        <v>5.5925</v>
      </c>
      <c r="E331" s="18">
        <v>14.013</v>
      </c>
      <c r="F331" s="19">
        <v>20.19</v>
      </c>
      <c r="G331" s="20">
        <v>28.1935</v>
      </c>
    </row>
    <row r="332" spans="2:7" ht="13.5" hidden="1">
      <c r="B332" s="17">
        <v>4.2</v>
      </c>
      <c r="C332" s="18">
        <v>4.128377220982542</v>
      </c>
      <c r="D332" s="19">
        <v>5.925</v>
      </c>
      <c r="E332" s="18">
        <v>14.97401579480863</v>
      </c>
      <c r="F332" s="19">
        <v>20.499078068996734</v>
      </c>
      <c r="G332" s="20">
        <v>28.430619743502323</v>
      </c>
    </row>
    <row r="333" spans="2:7" ht="13.5" hidden="1">
      <c r="B333" s="17">
        <v>4.751716529688275</v>
      </c>
      <c r="C333" s="18">
        <v>4.287581504794559</v>
      </c>
      <c r="D333" s="19">
        <v>6.25</v>
      </c>
      <c r="E333" s="18">
        <v>15.892598691384029</v>
      </c>
      <c r="F333" s="19">
        <v>20.919994133481254</v>
      </c>
      <c r="G333" s="20">
        <v>28.922424764410856</v>
      </c>
    </row>
    <row r="334" spans="2:7" ht="13.5" hidden="1">
      <c r="B334" s="14"/>
      <c r="C334" s="15"/>
      <c r="D334" s="15"/>
      <c r="E334" s="15"/>
      <c r="F334" s="15"/>
      <c r="G334" s="16"/>
    </row>
    <row r="335" spans="2:7" ht="13.5" hidden="1">
      <c r="B335" s="17">
        <v>5.3</v>
      </c>
      <c r="C335" s="18">
        <v>4.4856083705408825</v>
      </c>
      <c r="D335" s="19">
        <v>6.575</v>
      </c>
      <c r="E335" s="18">
        <v>16.870840888510383</v>
      </c>
      <c r="F335" s="19">
        <v>21.369741600083863</v>
      </c>
      <c r="G335" s="20">
        <v>29.44539832980218</v>
      </c>
    </row>
    <row r="336" spans="2:7" ht="13.5" hidden="1">
      <c r="B336" s="17">
        <v>5.765</v>
      </c>
      <c r="C336" s="18">
        <v>4.674762707734246</v>
      </c>
      <c r="D336" s="19">
        <v>6.95</v>
      </c>
      <c r="E336" s="18">
        <v>17.851540112292344</v>
      </c>
      <c r="F336" s="19">
        <v>21.816099421679407</v>
      </c>
      <c r="G336" s="20">
        <v>30.016038473706693</v>
      </c>
    </row>
    <row r="337" spans="2:7" ht="13.5" hidden="1">
      <c r="B337" s="17">
        <v>6.2705</v>
      </c>
      <c r="C337" s="18">
        <v>4.909552385311766</v>
      </c>
      <c r="D337" s="19">
        <v>7.216</v>
      </c>
      <c r="E337" s="18">
        <v>18.635</v>
      </c>
      <c r="F337" s="19">
        <v>22.494</v>
      </c>
      <c r="G337" s="20">
        <v>30.614</v>
      </c>
    </row>
    <row r="338" spans="2:7" ht="13.5" hidden="1">
      <c r="B338" s="17">
        <v>6.64</v>
      </c>
      <c r="C338" s="18">
        <v>5.25</v>
      </c>
      <c r="D338" s="19">
        <v>7.6889523117022875</v>
      </c>
      <c r="E338" s="18">
        <v>20.03588290786825</v>
      </c>
      <c r="F338" s="19">
        <v>22.875232025955484</v>
      </c>
      <c r="G338" s="20">
        <v>31.35794961793801</v>
      </c>
    </row>
    <row r="339" spans="2:7" ht="13.5" hidden="1">
      <c r="B339" s="17">
        <v>7.008707465470455</v>
      </c>
      <c r="C339" s="18">
        <v>5.625</v>
      </c>
      <c r="D339" s="19">
        <v>8.177914352270207</v>
      </c>
      <c r="E339" s="18">
        <v>21.119411093200494</v>
      </c>
      <c r="F339" s="19">
        <v>23.498729784481434</v>
      </c>
      <c r="G339" s="20">
        <v>32.152236138173734</v>
      </c>
    </row>
    <row r="340" spans="2:7" ht="13.5" hidden="1">
      <c r="B340" s="14"/>
      <c r="C340" s="15"/>
      <c r="D340" s="15"/>
      <c r="E340" s="15"/>
      <c r="F340" s="15"/>
      <c r="G340" s="16"/>
    </row>
    <row r="341" spans="2:7" ht="13.5" hidden="1">
      <c r="B341" s="17">
        <v>7.352045568886805</v>
      </c>
      <c r="C341" s="18">
        <v>6.05</v>
      </c>
      <c r="D341" s="19">
        <v>8.6</v>
      </c>
      <c r="E341" s="18">
        <v>22.142334960409528</v>
      </c>
      <c r="F341" s="19">
        <v>24.214852049959166</v>
      </c>
      <c r="G341" s="20">
        <v>33.039380533006195</v>
      </c>
    </row>
    <row r="342" spans="2:7" ht="13.5" hidden="1">
      <c r="B342" s="17">
        <v>7.721057518750616</v>
      </c>
      <c r="C342" s="18">
        <v>6.475</v>
      </c>
      <c r="D342" s="19">
        <v>9.075</v>
      </c>
      <c r="E342" s="18">
        <v>23.2</v>
      </c>
      <c r="F342" s="19">
        <v>25.02552443613201</v>
      </c>
      <c r="G342" s="20">
        <v>34.02339552671127</v>
      </c>
    </row>
    <row r="343" spans="2:7" ht="13.5" hidden="1">
      <c r="B343" s="17">
        <v>8.156</v>
      </c>
      <c r="C343" s="18">
        <v>6.855514654613421</v>
      </c>
      <c r="D343" s="19">
        <v>9.5725</v>
      </c>
      <c r="E343" s="18">
        <v>24.57</v>
      </c>
      <c r="F343" s="19">
        <v>25.5235</v>
      </c>
      <c r="G343" s="20">
        <v>34.9205</v>
      </c>
    </row>
    <row r="344" spans="2:7" ht="13.5" hidden="1">
      <c r="B344" s="17">
        <v>8.346606620467355</v>
      </c>
      <c r="C344" s="18">
        <v>7.379328853560349</v>
      </c>
      <c r="D344" s="19">
        <v>10.337481580815073</v>
      </c>
      <c r="E344" s="18">
        <v>25.2</v>
      </c>
      <c r="F344" s="19">
        <v>26.828814315590012</v>
      </c>
      <c r="G344" s="20">
        <v>36.281267739795524</v>
      </c>
    </row>
    <row r="345" spans="2:7" ht="13.5" hidden="1">
      <c r="B345" s="17">
        <v>8.55</v>
      </c>
      <c r="C345" s="18">
        <v>7.941306868716834</v>
      </c>
      <c r="D345" s="19">
        <v>10.996790713324614</v>
      </c>
      <c r="E345" s="18">
        <v>25.861454208357273</v>
      </c>
      <c r="F345" s="19">
        <v>27.8772286242773</v>
      </c>
      <c r="G345" s="20">
        <v>37.54637328734463</v>
      </c>
    </row>
    <row r="346" spans="2:7" ht="13.5" hidden="1">
      <c r="B346" s="14"/>
      <c r="C346" s="15"/>
      <c r="D346" s="15"/>
      <c r="E346" s="15"/>
      <c r="F346" s="15"/>
      <c r="G346" s="16"/>
    </row>
    <row r="347" spans="2:7" ht="13.5" hidden="1">
      <c r="B347" s="17">
        <v>8.74</v>
      </c>
      <c r="C347" s="18">
        <v>8.535640272117188</v>
      </c>
      <c r="D347" s="19">
        <v>11.697008832342412</v>
      </c>
      <c r="E347" s="18">
        <v>26.579134766704108</v>
      </c>
      <c r="F347" s="19">
        <v>28.99760606032426</v>
      </c>
      <c r="G347" s="20">
        <v>38.89112698769497</v>
      </c>
    </row>
    <row r="348" spans="2:7" ht="13.5" hidden="1">
      <c r="B348" s="17">
        <v>8.935</v>
      </c>
      <c r="C348" s="18">
        <v>9.155132210215356</v>
      </c>
      <c r="D348" s="19">
        <v>12.44212369795553</v>
      </c>
      <c r="E348" s="18">
        <v>27.288782147763396</v>
      </c>
      <c r="F348" s="19">
        <v>30.181035097849545</v>
      </c>
      <c r="G348" s="20">
        <v>40.303592284240835</v>
      </c>
    </row>
    <row r="349" spans="2:7" ht="13.5" hidden="1">
      <c r="B349" s="17">
        <v>9.094000000000001</v>
      </c>
      <c r="C349" s="18">
        <v>9.791383185472888</v>
      </c>
      <c r="D349" s="19">
        <v>13.1105</v>
      </c>
      <c r="E349" s="18">
        <v>27.847</v>
      </c>
      <c r="F349" s="19">
        <v>31.6045</v>
      </c>
      <c r="G349" s="20">
        <v>41.6595</v>
      </c>
    </row>
    <row r="350" spans="2:7" ht="13.5" hidden="1">
      <c r="B350" s="17">
        <v>9.25</v>
      </c>
      <c r="C350" s="18">
        <v>10.435041061129475</v>
      </c>
      <c r="D350" s="19">
        <v>13.760512148431735</v>
      </c>
      <c r="E350" s="18">
        <v>28.425</v>
      </c>
      <c r="F350" s="19">
        <v>32.69225152396052</v>
      </c>
      <c r="G350" s="20">
        <v>43.272164350391975</v>
      </c>
    </row>
    <row r="351" spans="2:7" ht="13.5" hidden="1">
      <c r="B351" s="17">
        <v>9.42</v>
      </c>
      <c r="C351" s="18">
        <v>11.076112297204837</v>
      </c>
      <c r="D351" s="19">
        <v>14.5</v>
      </c>
      <c r="E351" s="18">
        <v>28.875</v>
      </c>
      <c r="F351" s="19">
        <v>33.994260178776884</v>
      </c>
      <c r="G351" s="20">
        <v>44.79405150838738</v>
      </c>
    </row>
    <row r="352" spans="2:7" ht="13.5" hidden="1">
      <c r="B352" s="14"/>
      <c r="C352" s="15"/>
      <c r="D352" s="15"/>
      <c r="E352" s="15"/>
      <c r="F352" s="15"/>
      <c r="G352" s="16"/>
    </row>
    <row r="353" spans="2:7" ht="13.5" hidden="1">
      <c r="B353" s="17">
        <v>9.57</v>
      </c>
      <c r="C353" s="18">
        <v>11.704329061460484</v>
      </c>
      <c r="D353" s="19">
        <v>15.3</v>
      </c>
      <c r="E353" s="18">
        <v>29.275</v>
      </c>
      <c r="F353" s="19">
        <v>35.30865252981681</v>
      </c>
      <c r="G353" s="20">
        <v>46.316269067403965</v>
      </c>
    </row>
    <row r="354" spans="2:7" ht="13.5" hidden="1">
      <c r="B354" s="17">
        <v>9.735</v>
      </c>
      <c r="C354" s="18">
        <v>12.309564284702681</v>
      </c>
      <c r="D354" s="19">
        <v>16</v>
      </c>
      <c r="E354" s="18">
        <v>29.725</v>
      </c>
      <c r="F354" s="19">
        <v>36.621200569788755</v>
      </c>
      <c r="G354" s="20">
        <v>47.819677790467495</v>
      </c>
    </row>
    <row r="355" spans="2:7" ht="13.5" hidden="1">
      <c r="B355" s="17">
        <v>9.902000000000001</v>
      </c>
      <c r="C355" s="18">
        <v>12.863840374607207</v>
      </c>
      <c r="D355" s="19">
        <v>16.735999999999997</v>
      </c>
      <c r="E355" s="18">
        <v>30.1015</v>
      </c>
      <c r="F355" s="19">
        <v>37.789</v>
      </c>
      <c r="G355" s="20">
        <v>49.665</v>
      </c>
    </row>
    <row r="356" spans="2:7" ht="13.5" hidden="1">
      <c r="B356" s="17">
        <v>10.014877176113458</v>
      </c>
      <c r="C356" s="18">
        <v>13.325</v>
      </c>
      <c r="D356" s="19">
        <v>17.3</v>
      </c>
      <c r="E356" s="18">
        <v>30.624311983876872</v>
      </c>
      <c r="F356" s="19">
        <v>39.185923245176184</v>
      </c>
      <c r="G356" s="20">
        <v>50.69530707151165</v>
      </c>
    </row>
    <row r="357" spans="2:7" ht="13.5" hidden="1">
      <c r="B357" s="17">
        <v>10.121910420817517</v>
      </c>
      <c r="C357" s="18">
        <v>13.725</v>
      </c>
      <c r="D357" s="19">
        <v>17.95</v>
      </c>
      <c r="E357" s="18">
        <v>31.021832979133592</v>
      </c>
      <c r="F357" s="19">
        <v>40.41307713723387</v>
      </c>
      <c r="G357" s="20">
        <v>52.03279694691702</v>
      </c>
    </row>
    <row r="358" spans="2:7" ht="13.5" hidden="1">
      <c r="B358" s="14"/>
      <c r="C358" s="15"/>
      <c r="D358" s="15"/>
      <c r="E358" s="15"/>
      <c r="F358" s="15"/>
      <c r="G358" s="16"/>
    </row>
    <row r="359" spans="2:7" ht="13.5" hidden="1">
      <c r="B359" s="17">
        <v>10.24</v>
      </c>
      <c r="C359" s="18">
        <v>14.2</v>
      </c>
      <c r="D359" s="19">
        <v>18.417522921031832</v>
      </c>
      <c r="E359" s="18">
        <v>31.347219723014177</v>
      </c>
      <c r="F359" s="19">
        <v>41.58917173016857</v>
      </c>
      <c r="G359" s="20">
        <v>54.43398083094462</v>
      </c>
    </row>
    <row r="360" spans="2:7" ht="13.5" hidden="1">
      <c r="B360" s="17">
        <v>10.34</v>
      </c>
      <c r="C360" s="18">
        <v>14.6</v>
      </c>
      <c r="D360" s="19">
        <v>19.071788894040836</v>
      </c>
      <c r="E360" s="18">
        <v>31.672447419391574</v>
      </c>
      <c r="F360" s="19">
        <v>42.7058657677606</v>
      </c>
      <c r="G360" s="20">
        <v>55.382000000000005</v>
      </c>
    </row>
    <row r="361" spans="2:7" ht="13.5" hidden="1">
      <c r="B361" s="17">
        <v>10.4575</v>
      </c>
      <c r="C361" s="18">
        <v>15.02571319367351</v>
      </c>
      <c r="D361" s="19">
        <v>19.677</v>
      </c>
      <c r="E361" s="18">
        <v>32.219500000000004</v>
      </c>
      <c r="F361" s="19">
        <v>43.948499999999996</v>
      </c>
      <c r="G361" s="20">
        <v>56.402610168167485</v>
      </c>
    </row>
    <row r="362" spans="2:7" ht="13.5" hidden="1">
      <c r="B362" s="17">
        <v>10.565</v>
      </c>
      <c r="C362" s="18">
        <v>15.247697945459585</v>
      </c>
      <c r="D362" s="19">
        <v>20.125</v>
      </c>
      <c r="E362" s="18">
        <v>32.404419313938796</v>
      </c>
      <c r="F362" s="19">
        <v>44.73892664555058</v>
      </c>
      <c r="G362" s="20">
        <v>57.21122901654746</v>
      </c>
    </row>
    <row r="363" spans="2:7" ht="13.5" hidden="1">
      <c r="B363" s="17">
        <v>10.675</v>
      </c>
      <c r="C363" s="18">
        <v>15.447163558780403</v>
      </c>
      <c r="D363" s="19">
        <v>20.55</v>
      </c>
      <c r="E363" s="18">
        <v>32.74526472208763</v>
      </c>
      <c r="F363" s="19">
        <v>45.650313979159364</v>
      </c>
      <c r="G363" s="20">
        <v>57.90246275608524</v>
      </c>
    </row>
    <row r="364" spans="2:7" ht="13.5" hidden="1">
      <c r="B364" s="14"/>
      <c r="C364" s="15"/>
      <c r="D364" s="15"/>
      <c r="E364" s="15"/>
      <c r="F364" s="15"/>
      <c r="G364" s="16"/>
    </row>
    <row r="365" spans="2:7" ht="13.5" hidden="1">
      <c r="B365" s="17">
        <v>10.78</v>
      </c>
      <c r="C365" s="18">
        <v>15.651589396987083</v>
      </c>
      <c r="D365" s="19">
        <v>20.975</v>
      </c>
      <c r="E365" s="18">
        <v>33.12429116201774</v>
      </c>
      <c r="F365" s="19">
        <v>46.49243560969944</v>
      </c>
      <c r="G365" s="20">
        <v>58.4806083040894</v>
      </c>
    </row>
    <row r="366" spans="2:7" ht="13.5" hidden="1">
      <c r="B366" s="17">
        <v>10.885</v>
      </c>
      <c r="C366" s="18">
        <v>15.842725484470467</v>
      </c>
      <c r="D366" s="19">
        <v>21.4</v>
      </c>
      <c r="E366" s="18">
        <v>33.5040989699221</v>
      </c>
      <c r="F366" s="19">
        <v>47.268923753232684</v>
      </c>
      <c r="G366" s="20">
        <v>58.9045</v>
      </c>
    </row>
    <row r="367" spans="2:7" ht="13.5" hidden="1">
      <c r="B367" s="17">
        <v>11.014</v>
      </c>
      <c r="C367" s="18">
        <v>16.0390025218947</v>
      </c>
      <c r="D367" s="19">
        <v>21.808999999999997</v>
      </c>
      <c r="E367" s="18">
        <v>33.842</v>
      </c>
      <c r="F367" s="19">
        <v>47.83</v>
      </c>
      <c r="G367" s="20">
        <v>59.33216122237218</v>
      </c>
    </row>
    <row r="368" spans="2:7" ht="13.5" hidden="1">
      <c r="B368" s="17">
        <v>11.095</v>
      </c>
      <c r="C368" s="18">
        <v>16.269186285879094</v>
      </c>
      <c r="D368" s="19">
        <v>22.25</v>
      </c>
      <c r="E368" s="18">
        <v>34.24459287444142</v>
      </c>
      <c r="F368" s="19">
        <v>48.65014505424824</v>
      </c>
      <c r="G368" s="20">
        <v>59.63075080625504</v>
      </c>
    </row>
    <row r="369" spans="2:7" ht="13.5" hidden="1">
      <c r="B369" s="17">
        <v>11.158170394650725</v>
      </c>
      <c r="C369" s="18">
        <v>16.516003856288897</v>
      </c>
      <c r="D369" s="19">
        <v>22.725</v>
      </c>
      <c r="E369" s="18">
        <v>34.6278168919448</v>
      </c>
      <c r="F369" s="19">
        <v>49.27175165269546</v>
      </c>
      <c r="G369" s="20">
        <v>59.86583049704495</v>
      </c>
    </row>
    <row r="370" spans="2:7" ht="13.5" hidden="1">
      <c r="B370" s="14"/>
      <c r="C370" s="15"/>
      <c r="D370" s="15"/>
      <c r="E370" s="15"/>
      <c r="F370" s="15"/>
      <c r="G370" s="16"/>
    </row>
    <row r="371" spans="2:7" ht="13.5" hidden="1">
      <c r="B371" s="17">
        <v>11.24719947679937</v>
      </c>
      <c r="C371" s="18">
        <v>16.768813551821403</v>
      </c>
      <c r="D371" s="19">
        <v>23.15</v>
      </c>
      <c r="E371" s="18">
        <v>34.99203468462201</v>
      </c>
      <c r="F371" s="19">
        <v>49.860585454841384</v>
      </c>
      <c r="G371" s="20">
        <v>60.05593415984549</v>
      </c>
    </row>
    <row r="372" spans="2:7" ht="13.5" hidden="1">
      <c r="B372" s="17">
        <v>11.32</v>
      </c>
      <c r="C372" s="18">
        <v>17.066112266314303</v>
      </c>
      <c r="D372" s="19">
        <v>23.6</v>
      </c>
      <c r="E372" s="18">
        <v>35.32638081633377</v>
      </c>
      <c r="F372" s="19">
        <v>50.42725028392715</v>
      </c>
      <c r="G372" s="20">
        <v>59.899</v>
      </c>
    </row>
    <row r="373" spans="2:7" ht="13.5" hidden="1">
      <c r="B373" s="17">
        <v>11.381</v>
      </c>
      <c r="C373" s="18">
        <v>17.297786181821174</v>
      </c>
      <c r="D373" s="19">
        <v>24.043</v>
      </c>
      <c r="E373" s="18">
        <v>35.546</v>
      </c>
      <c r="F373" s="19">
        <v>51.007999999999996</v>
      </c>
      <c r="G373" s="20">
        <v>60.38090854623442</v>
      </c>
    </row>
    <row r="374" spans="2:7" ht="13.5" hidden="1">
      <c r="B374" s="17">
        <v>11.41</v>
      </c>
      <c r="C374" s="18"/>
      <c r="D374" s="19">
        <v>24.462102900006936</v>
      </c>
      <c r="E374" s="18">
        <v>35.793555242859476</v>
      </c>
      <c r="F374" s="19">
        <v>51.53490564107278</v>
      </c>
      <c r="G374" s="20">
        <v>60.55601029723675</v>
      </c>
    </row>
    <row r="375" spans="2:7" ht="13.5" hidden="1">
      <c r="B375" s="17">
        <v>11.43</v>
      </c>
      <c r="C375" s="18"/>
      <c r="D375" s="19">
        <v>24.826638238956797</v>
      </c>
      <c r="E375" s="18">
        <v>35.98755702675426</v>
      </c>
      <c r="F375" s="19">
        <v>52.093547927486725</v>
      </c>
      <c r="G375" s="20">
        <v>60.76483929237202</v>
      </c>
    </row>
    <row r="376" spans="2:7" ht="13.5" hidden="1">
      <c r="B376" s="14"/>
      <c r="C376" s="15"/>
      <c r="D376" s="15"/>
      <c r="E376" s="15"/>
      <c r="F376" s="15"/>
      <c r="G376" s="16"/>
    </row>
    <row r="377" spans="2:7" ht="13.5" hidden="1">
      <c r="B377" s="17">
        <v>11.46</v>
      </c>
      <c r="C377" s="18"/>
      <c r="D377" s="19">
        <v>25.232948788637678</v>
      </c>
      <c r="E377" s="18">
        <v>36.140774496392986</v>
      </c>
      <c r="F377" s="19">
        <v>52.66401862315888</v>
      </c>
      <c r="G377" s="20">
        <v>61.02386352713347</v>
      </c>
    </row>
    <row r="378" spans="2:7" ht="13.5" hidden="1">
      <c r="B378" s="17">
        <v>11.485</v>
      </c>
      <c r="C378" s="18"/>
      <c r="D378" s="19">
        <v>25.581583602008358</v>
      </c>
      <c r="E378" s="18">
        <v>36.282380901704165</v>
      </c>
      <c r="F378" s="19">
        <v>53.24951614756537</v>
      </c>
      <c r="G378" s="20">
        <v>61.840500000000006</v>
      </c>
    </row>
    <row r="379" spans="2:7" ht="13.5" hidden="1">
      <c r="B379" s="17">
        <v>11.504</v>
      </c>
      <c r="C379" s="15"/>
      <c r="D379" s="19">
        <v>25.9995</v>
      </c>
      <c r="E379" s="18">
        <v>36.3945</v>
      </c>
      <c r="F379" s="19">
        <v>53.8915</v>
      </c>
      <c r="G379" s="20">
        <v>61.741752845404335</v>
      </c>
    </row>
    <row r="380" spans="2:7" ht="13.5" hidden="1">
      <c r="B380" s="17">
        <v>11.592137788740365</v>
      </c>
      <c r="C380" s="15"/>
      <c r="D380" s="19">
        <v>26.2</v>
      </c>
      <c r="E380" s="18">
        <v>36.61247799486118</v>
      </c>
      <c r="F380" s="19">
        <v>54.46201004526483</v>
      </c>
      <c r="G380" s="20">
        <v>62.214306753026904</v>
      </c>
    </row>
    <row r="381" spans="2:7" ht="13.5" hidden="1">
      <c r="B381" s="17">
        <v>11.612077677901652</v>
      </c>
      <c r="C381" s="15"/>
      <c r="D381" s="19">
        <v>26.425</v>
      </c>
      <c r="E381" s="18">
        <v>37</v>
      </c>
      <c r="F381" s="19">
        <v>55.07824912545584</v>
      </c>
      <c r="G381" s="20">
        <v>62.76290947119742</v>
      </c>
    </row>
    <row r="382" spans="2:7" ht="13.5" hidden="1">
      <c r="B382" s="14"/>
      <c r="C382" s="15"/>
      <c r="D382" s="15"/>
      <c r="E382" s="15"/>
      <c r="F382" s="15"/>
      <c r="G382" s="16"/>
    </row>
    <row r="383" spans="2:7" ht="13.5" hidden="1">
      <c r="B383" s="17">
        <v>11.64</v>
      </c>
      <c r="C383" s="15"/>
      <c r="D383" s="19">
        <v>26.7</v>
      </c>
      <c r="E383" s="18">
        <v>37.275</v>
      </c>
      <c r="F383" s="19">
        <v>55.688027408765265</v>
      </c>
      <c r="G383" s="20">
        <v>63.38031091657285</v>
      </c>
    </row>
    <row r="384" spans="2:7" ht="13.5" hidden="1">
      <c r="B384" s="17">
        <v>11.695</v>
      </c>
      <c r="C384" s="15"/>
      <c r="D384" s="19">
        <v>26.875</v>
      </c>
      <c r="E384" s="18">
        <v>37.675</v>
      </c>
      <c r="F384" s="19">
        <v>56.27760208634572</v>
      </c>
      <c r="G384" s="20">
        <v>63.835499999999996</v>
      </c>
    </row>
    <row r="385" spans="2:7" ht="13.5" hidden="1">
      <c r="B385" s="17">
        <v>11.7345</v>
      </c>
      <c r="C385" s="15"/>
      <c r="D385" s="19">
        <v>27.075499999999998</v>
      </c>
      <c r="E385" s="18">
        <v>38.0135</v>
      </c>
      <c r="F385" s="19">
        <v>56.802</v>
      </c>
      <c r="G385" s="20">
        <v>64.76068363251397</v>
      </c>
    </row>
    <row r="386" spans="2:7" ht="13.5" hidden="1">
      <c r="B386" s="17">
        <v>11.78</v>
      </c>
      <c r="C386" s="15"/>
      <c r="D386" s="19">
        <v>27.2</v>
      </c>
      <c r="E386" s="18"/>
      <c r="F386" s="19">
        <v>57.19592244629348</v>
      </c>
      <c r="G386" s="20">
        <v>65.47778499632113</v>
      </c>
    </row>
    <row r="387" spans="2:7" ht="13.5" hidden="1">
      <c r="B387" s="17">
        <v>11.81</v>
      </c>
      <c r="C387" s="15"/>
      <c r="D387" s="19">
        <v>27.35</v>
      </c>
      <c r="E387" s="18"/>
      <c r="F387" s="19">
        <v>57.68375952182432</v>
      </c>
      <c r="G387" s="20">
        <v>66.17321668224031</v>
      </c>
    </row>
    <row r="388" spans="2:7" ht="13.5" hidden="1">
      <c r="B388" s="14"/>
      <c r="C388" s="15"/>
      <c r="D388" s="15"/>
      <c r="E388" s="15"/>
      <c r="F388" s="15"/>
      <c r="G388" s="16"/>
    </row>
    <row r="389" spans="2:7" ht="13.5" hidden="1">
      <c r="B389" s="17">
        <v>11.87</v>
      </c>
      <c r="C389" s="15"/>
      <c r="D389" s="19">
        <v>27.425</v>
      </c>
      <c r="E389" s="18"/>
      <c r="F389" s="19">
        <v>57.99536210084843</v>
      </c>
      <c r="G389" s="20">
        <v>66.81234245844462</v>
      </c>
    </row>
    <row r="390" spans="2:7" ht="13.5" hidden="1">
      <c r="B390" s="17">
        <v>11.91</v>
      </c>
      <c r="C390" s="15"/>
      <c r="D390" s="19">
        <v>27.496206027022843</v>
      </c>
      <c r="E390" s="18"/>
      <c r="F390" s="19">
        <v>58.27705194703085</v>
      </c>
      <c r="G390" s="20">
        <v>67.3355</v>
      </c>
    </row>
    <row r="391" spans="2:7" ht="13.5" hidden="1">
      <c r="B391" s="17">
        <v>11.956499999999998</v>
      </c>
      <c r="C391" s="15"/>
      <c r="D391" s="19">
        <v>27.586</v>
      </c>
      <c r="E391" s="15"/>
      <c r="F391" s="19">
        <v>58.59310005472018</v>
      </c>
      <c r="G391" s="20">
        <v>67.45</v>
      </c>
    </row>
    <row r="392" spans="2:7" ht="13.5" hidden="1">
      <c r="B392" s="17">
        <v>12.005</v>
      </c>
      <c r="C392" s="15"/>
      <c r="D392" s="19">
        <v>27.635</v>
      </c>
      <c r="E392" s="15"/>
      <c r="F392" s="19">
        <v>58.877520718151935</v>
      </c>
      <c r="G392" s="20">
        <v>67.575</v>
      </c>
    </row>
    <row r="393" spans="2:7" ht="13.5" hidden="1">
      <c r="B393" s="17">
        <v>12.06</v>
      </c>
      <c r="C393" s="15"/>
      <c r="D393" s="19">
        <v>27.665</v>
      </c>
      <c r="E393" s="15"/>
      <c r="F393" s="19">
        <v>59.16103210612855</v>
      </c>
      <c r="G393" s="20">
        <v>67.675</v>
      </c>
    </row>
    <row r="394" spans="2:7" ht="13.5" hidden="1">
      <c r="B394" s="14"/>
      <c r="C394" s="15"/>
      <c r="D394" s="15"/>
      <c r="E394" s="15"/>
      <c r="F394" s="15"/>
      <c r="G394" s="16"/>
    </row>
    <row r="395" spans="2:7" ht="13.5" hidden="1">
      <c r="B395" s="17">
        <v>12.09</v>
      </c>
      <c r="C395" s="15"/>
      <c r="D395" s="19">
        <v>27.75</v>
      </c>
      <c r="E395" s="15"/>
      <c r="F395" s="19">
        <v>59.498788885919204</v>
      </c>
      <c r="G395" s="20">
        <v>67.725</v>
      </c>
    </row>
    <row r="396" spans="2:7" ht="13.5" hidden="1">
      <c r="B396" s="17">
        <v>12.135</v>
      </c>
      <c r="C396" s="15"/>
      <c r="D396" s="19">
        <v>27.785</v>
      </c>
      <c r="E396" s="15"/>
      <c r="F396" s="19">
        <v>59.92338928717654</v>
      </c>
      <c r="G396" s="20">
        <v>67.7955</v>
      </c>
    </row>
    <row r="397" spans="2:7" ht="13.5" hidden="1">
      <c r="B397" s="17">
        <v>12.1985</v>
      </c>
      <c r="C397" s="15"/>
      <c r="D397" s="19">
        <v>27.8425</v>
      </c>
      <c r="E397" s="15"/>
      <c r="F397" s="19">
        <v>60.345</v>
      </c>
      <c r="G397" s="20">
        <v>67.925</v>
      </c>
    </row>
    <row r="398" spans="2:7" ht="13.5" hidden="1">
      <c r="B398" s="17"/>
      <c r="C398" s="15"/>
      <c r="D398" s="19">
        <v>27.975</v>
      </c>
      <c r="E398" s="15"/>
      <c r="F398" s="19"/>
      <c r="G398" s="20">
        <v>68.1</v>
      </c>
    </row>
    <row r="399" spans="2:7" ht="13.5" hidden="1">
      <c r="B399" s="17"/>
      <c r="C399" s="15"/>
      <c r="D399" s="19">
        <v>28.07475342237849</v>
      </c>
      <c r="E399" s="15"/>
      <c r="F399" s="19"/>
      <c r="G399" s="20">
        <v>68.25</v>
      </c>
    </row>
    <row r="400" spans="2:7" ht="13.5" hidden="1">
      <c r="B400" s="14"/>
      <c r="C400" s="15"/>
      <c r="D400" s="15"/>
      <c r="E400" s="15"/>
      <c r="F400" s="15"/>
      <c r="G400" s="16"/>
    </row>
    <row r="401" spans="2:7" ht="13.5" hidden="1">
      <c r="B401" s="17"/>
      <c r="C401" s="15"/>
      <c r="D401" s="19">
        <v>28.13289266113543</v>
      </c>
      <c r="E401" s="15"/>
      <c r="F401" s="19"/>
      <c r="G401" s="20">
        <v>68.45</v>
      </c>
    </row>
    <row r="402" spans="2:7" ht="13.5" hidden="1">
      <c r="B402" s="17"/>
      <c r="C402" s="15"/>
      <c r="D402" s="19">
        <v>28.163907261316943</v>
      </c>
      <c r="E402" s="15"/>
      <c r="F402" s="19"/>
      <c r="G402" s="20">
        <v>68.675</v>
      </c>
    </row>
    <row r="403" spans="2:7" ht="13.5" hidden="1">
      <c r="B403" s="14"/>
      <c r="C403" s="15"/>
      <c r="D403" s="19">
        <v>28.3315</v>
      </c>
      <c r="E403" s="15"/>
      <c r="F403" s="15"/>
      <c r="G403" s="20">
        <v>68.889</v>
      </c>
    </row>
    <row r="404" spans="2:7" ht="13.5" hidden="1">
      <c r="B404" s="14"/>
      <c r="C404" s="15"/>
      <c r="D404" s="19">
        <v>28.4</v>
      </c>
      <c r="E404" s="15"/>
      <c r="F404" s="15"/>
      <c r="G404" s="20"/>
    </row>
    <row r="405" spans="2:7" ht="13.5" hidden="1">
      <c r="B405" s="14"/>
      <c r="C405" s="15"/>
      <c r="D405" s="19">
        <v>28.45</v>
      </c>
      <c r="E405" s="15"/>
      <c r="F405" s="15"/>
      <c r="G405" s="20"/>
    </row>
    <row r="406" spans="2:7" ht="13.5" hidden="1">
      <c r="B406" s="14"/>
      <c r="C406" s="15"/>
      <c r="D406" s="15"/>
      <c r="E406" s="15"/>
      <c r="F406" s="15"/>
      <c r="G406" s="16"/>
    </row>
    <row r="407" spans="2:7" ht="13.5" hidden="1">
      <c r="B407" s="14"/>
      <c r="C407" s="15"/>
      <c r="D407" s="19">
        <v>28.525</v>
      </c>
      <c r="E407" s="15"/>
      <c r="F407" s="15"/>
      <c r="G407" s="20"/>
    </row>
    <row r="408" spans="2:7" ht="13.5" hidden="1">
      <c r="B408" s="14"/>
      <c r="C408" s="15"/>
      <c r="D408" s="19">
        <v>28.585</v>
      </c>
      <c r="E408" s="15"/>
      <c r="F408" s="15"/>
      <c r="G408" s="20"/>
    </row>
    <row r="409" spans="2:7" ht="13.5" hidden="1">
      <c r="B409" s="14"/>
      <c r="C409" s="15"/>
      <c r="D409" s="19">
        <v>28.639000000000003</v>
      </c>
      <c r="E409" s="15"/>
      <c r="F409" s="15"/>
      <c r="G409" s="16"/>
    </row>
    <row r="410" spans="2:7" ht="9.75" customHeight="1" thickBot="1">
      <c r="B410" s="96"/>
      <c r="C410" s="96"/>
      <c r="D410" s="96"/>
      <c r="E410" s="96"/>
      <c r="F410" s="96"/>
      <c r="G410" s="96"/>
    </row>
    <row r="411" spans="1:11" ht="15.75" thickBot="1">
      <c r="A411" s="25" t="s">
        <v>14</v>
      </c>
      <c r="B411" s="170" t="s">
        <v>9</v>
      </c>
      <c r="C411" s="171"/>
      <c r="D411" s="171"/>
      <c r="E411" s="171"/>
      <c r="F411" s="171"/>
      <c r="G411" s="171"/>
      <c r="H411" s="171"/>
      <c r="I411" s="171"/>
      <c r="J411" s="103"/>
      <c r="K411" s="25" t="s">
        <v>14</v>
      </c>
    </row>
    <row r="412" spans="1:11" ht="14.25" thickBot="1">
      <c r="A412" s="25" t="s">
        <v>15</v>
      </c>
      <c r="B412" s="27">
        <v>1421870</v>
      </c>
      <c r="C412" s="5">
        <v>1421871</v>
      </c>
      <c r="D412" s="28">
        <v>1421872</v>
      </c>
      <c r="E412" s="5">
        <v>1421873</v>
      </c>
      <c r="F412" s="28">
        <v>1421874</v>
      </c>
      <c r="G412" s="5">
        <v>1421875</v>
      </c>
      <c r="H412" s="28">
        <v>1421876</v>
      </c>
      <c r="I412" s="97">
        <v>1421877</v>
      </c>
      <c r="J412" s="106">
        <v>1421878</v>
      </c>
      <c r="K412" s="25" t="s">
        <v>15</v>
      </c>
    </row>
    <row r="413" spans="1:11" ht="23.25" customHeight="1" thickBot="1">
      <c r="A413" s="29" t="s">
        <v>0</v>
      </c>
      <c r="B413" s="27">
        <v>50</v>
      </c>
      <c r="C413" s="5">
        <v>65</v>
      </c>
      <c r="D413" s="28">
        <v>80</v>
      </c>
      <c r="E413" s="5">
        <v>100</v>
      </c>
      <c r="F413" s="28">
        <v>125</v>
      </c>
      <c r="G413" s="5">
        <v>150</v>
      </c>
      <c r="H413" s="28">
        <v>200</v>
      </c>
      <c r="I413" s="98">
        <v>250</v>
      </c>
      <c r="J413" s="107">
        <v>300</v>
      </c>
      <c r="K413" s="29" t="s">
        <v>0</v>
      </c>
    </row>
    <row r="414" spans="1:11" ht="9.75" customHeight="1">
      <c r="A414" s="155" t="s">
        <v>16</v>
      </c>
      <c r="B414" s="172" t="e">
        <f>IF($A$18&gt;B419,"#NV",(LOOKUP($A$18,B422:B700,$A19:$A700)+B421))</f>
        <v>#N/A</v>
      </c>
      <c r="C414" s="150" t="e">
        <f aca="true" t="shared" si="10" ref="C414:J414">IF($A$18&gt;C419,"#NV",(LOOKUP($A$18,C422:C700,$A19:$A700)+C421))</f>
        <v>#N/A</v>
      </c>
      <c r="D414" s="172" t="e">
        <f t="shared" si="10"/>
        <v>#N/A</v>
      </c>
      <c r="E414" s="150" t="e">
        <f t="shared" si="10"/>
        <v>#N/A</v>
      </c>
      <c r="F414" s="172" t="e">
        <f t="shared" si="10"/>
        <v>#N/A</v>
      </c>
      <c r="G414" s="150" t="e">
        <f t="shared" si="10"/>
        <v>#N/A</v>
      </c>
      <c r="H414" s="172" t="e">
        <f t="shared" si="10"/>
        <v>#N/A</v>
      </c>
      <c r="I414" s="150" t="e">
        <f t="shared" si="10"/>
        <v>#N/A</v>
      </c>
      <c r="J414" s="172" t="e">
        <f t="shared" si="10"/>
        <v>#N/A</v>
      </c>
      <c r="K414" s="155" t="s">
        <v>16</v>
      </c>
    </row>
    <row r="415" spans="1:11" ht="9.75" customHeight="1">
      <c r="A415" s="156"/>
      <c r="B415" s="172"/>
      <c r="C415" s="150"/>
      <c r="D415" s="172"/>
      <c r="E415" s="150"/>
      <c r="F415" s="172"/>
      <c r="G415" s="150"/>
      <c r="H415" s="172"/>
      <c r="I415" s="150"/>
      <c r="J415" s="172"/>
      <c r="K415" s="156"/>
    </row>
    <row r="416" spans="1:11" ht="9.75" customHeight="1">
      <c r="A416" s="156"/>
      <c r="B416" s="172"/>
      <c r="C416" s="150"/>
      <c r="D416" s="172"/>
      <c r="E416" s="150"/>
      <c r="F416" s="172"/>
      <c r="G416" s="150"/>
      <c r="H416" s="172"/>
      <c r="I416" s="150"/>
      <c r="J416" s="172"/>
      <c r="K416" s="156"/>
    </row>
    <row r="417" spans="1:11" ht="9.75" customHeight="1" thickBot="1">
      <c r="A417" s="157"/>
      <c r="B417" s="173"/>
      <c r="C417" s="151"/>
      <c r="D417" s="173"/>
      <c r="E417" s="151"/>
      <c r="F417" s="173"/>
      <c r="G417" s="151"/>
      <c r="H417" s="173"/>
      <c r="I417" s="151"/>
      <c r="J417" s="173"/>
      <c r="K417" s="157"/>
    </row>
    <row r="418" spans="1:11" ht="25.5" customHeight="1" thickBot="1">
      <c r="A418" s="86" t="s">
        <v>17</v>
      </c>
      <c r="B418" s="91" t="e">
        <f>IF(B414="#NV","#NV",B420)</f>
        <v>#N/A</v>
      </c>
      <c r="C418" s="91" t="e">
        <f aca="true" t="shared" si="11" ref="C418:J418">IF(C414="#NV","#NV",C420)</f>
        <v>#N/A</v>
      </c>
      <c r="D418" s="91" t="e">
        <f t="shared" si="11"/>
        <v>#N/A</v>
      </c>
      <c r="E418" s="91" t="e">
        <f t="shared" si="11"/>
        <v>#N/A</v>
      </c>
      <c r="F418" s="91" t="e">
        <f t="shared" si="11"/>
        <v>#N/A</v>
      </c>
      <c r="G418" s="91" t="e">
        <f t="shared" si="11"/>
        <v>#N/A</v>
      </c>
      <c r="H418" s="91" t="e">
        <f t="shared" si="11"/>
        <v>#N/A</v>
      </c>
      <c r="I418" s="91" t="e">
        <f t="shared" si="11"/>
        <v>#N/A</v>
      </c>
      <c r="J418" s="91" t="e">
        <f t="shared" si="11"/>
        <v>#N/A</v>
      </c>
      <c r="K418" s="85" t="s">
        <v>17</v>
      </c>
    </row>
    <row r="419" spans="1:11" ht="24.75" customHeight="1" thickBot="1">
      <c r="A419" s="33" t="s">
        <v>1</v>
      </c>
      <c r="B419" s="34">
        <v>48.5</v>
      </c>
      <c r="C419" s="35">
        <v>75</v>
      </c>
      <c r="D419" s="36">
        <v>110</v>
      </c>
      <c r="E419" s="35">
        <v>165</v>
      </c>
      <c r="F419" s="36">
        <v>241</v>
      </c>
      <c r="G419" s="35">
        <v>372</v>
      </c>
      <c r="H419" s="36">
        <v>704</v>
      </c>
      <c r="I419" s="37">
        <v>1064</v>
      </c>
      <c r="J419" s="120">
        <v>1600</v>
      </c>
      <c r="K419" s="29" t="s">
        <v>1</v>
      </c>
    </row>
    <row r="420" spans="2:11" ht="14.25" customHeight="1" hidden="1" thickBot="1">
      <c r="B420" s="88">
        <f>($K$4*4000)/(PI()*54.5^2)</f>
        <v>0.09525868901683641</v>
      </c>
      <c r="C420" s="88">
        <f>($K$4*4000)/(PI()*70.3^2)</f>
        <v>0.057251511213324405</v>
      </c>
      <c r="D420" s="88">
        <f>($K$4*4000)/(PI()*82.5^2)</f>
        <v>0.041570926876364864</v>
      </c>
      <c r="E420" s="88">
        <f>($K$4*4000)/(PI()*107.9^2)</f>
        <v>0.02430271061165672</v>
      </c>
      <c r="F420" s="88">
        <f>($K$4*4000)/(PI()*130.7^2)</f>
        <v>0.016563283283189886</v>
      </c>
      <c r="G420" s="88">
        <f>($K$4*4000)/(PI()*159.3^2)</f>
        <v>0.011149773709928297</v>
      </c>
      <c r="H420" s="88">
        <f>($K$4*4000)/(PI()*206.5^2)</f>
        <v>0.006635253089418555</v>
      </c>
      <c r="I420" s="88">
        <f>($K$4*4000)/(PI()*264^2)</f>
        <v>0.004059660827770006</v>
      </c>
      <c r="J420" s="88">
        <f>($K$4*4000)/(PI()*309.7^2)</f>
        <v>0.0029499536622018554</v>
      </c>
      <c r="K420" s="41"/>
    </row>
    <row r="421" spans="2:11" ht="13.5" hidden="1">
      <c r="B421" s="108">
        <v>0.1</v>
      </c>
      <c r="C421" s="109">
        <v>0.1</v>
      </c>
      <c r="D421" s="108">
        <v>0.1</v>
      </c>
      <c r="E421" s="109">
        <v>0.1</v>
      </c>
      <c r="F421" s="108">
        <v>0.1</v>
      </c>
      <c r="G421" s="109">
        <v>0.1</v>
      </c>
      <c r="H421" s="108">
        <v>0.1</v>
      </c>
      <c r="I421" s="109">
        <v>0.1</v>
      </c>
      <c r="J421" s="108">
        <v>0.1</v>
      </c>
      <c r="K421" s="41"/>
    </row>
    <row r="422" spans="1:11" ht="13.5" hidden="1">
      <c r="A422" s="41">
        <v>0.5</v>
      </c>
      <c r="B422" s="108">
        <v>3.3</v>
      </c>
      <c r="C422" s="109">
        <v>4.5</v>
      </c>
      <c r="D422" s="108">
        <v>9.63</v>
      </c>
      <c r="E422" s="109">
        <v>6.72</v>
      </c>
      <c r="F422" s="108">
        <v>8</v>
      </c>
      <c r="G422" s="109">
        <v>15</v>
      </c>
      <c r="H422" s="108">
        <v>25.66</v>
      </c>
      <c r="I422" s="109">
        <v>29.61</v>
      </c>
      <c r="J422" s="108">
        <v>38.2699999999999</v>
      </c>
      <c r="K422" s="41"/>
    </row>
    <row r="423" spans="1:11" ht="13.5" hidden="1">
      <c r="A423" s="41">
        <v>0.6</v>
      </c>
      <c r="B423" s="108">
        <v>3.6</v>
      </c>
      <c r="C423" s="109">
        <v>4.6</v>
      </c>
      <c r="D423" s="108">
        <v>9.69</v>
      </c>
      <c r="E423" s="109">
        <v>6.84</v>
      </c>
      <c r="F423" s="108">
        <v>8.6</v>
      </c>
      <c r="G423" s="109">
        <v>15.6</v>
      </c>
      <c r="H423" s="108">
        <v>30.8</v>
      </c>
      <c r="I423" s="109">
        <v>35.51</v>
      </c>
      <c r="J423" s="108">
        <v>45.93</v>
      </c>
      <c r="K423" s="41"/>
    </row>
    <row r="424" spans="1:11" ht="13.5" hidden="1">
      <c r="A424" s="41">
        <v>0.7</v>
      </c>
      <c r="B424" s="108">
        <v>3.9</v>
      </c>
      <c r="C424" s="109">
        <v>4.7</v>
      </c>
      <c r="D424" s="108">
        <v>9.75</v>
      </c>
      <c r="E424" s="109">
        <v>6.96</v>
      </c>
      <c r="F424" s="108">
        <v>9.2</v>
      </c>
      <c r="G424" s="109">
        <v>16.2</v>
      </c>
      <c r="H424" s="108">
        <v>35.94</v>
      </c>
      <c r="I424" s="109">
        <v>41.41</v>
      </c>
      <c r="J424" s="108">
        <v>53.59</v>
      </c>
      <c r="K424" s="41"/>
    </row>
    <row r="425" spans="1:11" ht="13.5" hidden="1">
      <c r="A425" s="41">
        <v>0.8</v>
      </c>
      <c r="B425" s="108">
        <v>4.2</v>
      </c>
      <c r="C425" s="109">
        <v>4.8</v>
      </c>
      <c r="D425" s="108">
        <v>9.81</v>
      </c>
      <c r="E425" s="109">
        <v>7.08</v>
      </c>
      <c r="F425" s="108">
        <v>9.8</v>
      </c>
      <c r="G425" s="109">
        <v>16.8</v>
      </c>
      <c r="H425" s="108">
        <v>41.08</v>
      </c>
      <c r="I425" s="109">
        <v>47.31</v>
      </c>
      <c r="J425" s="108">
        <v>61.25</v>
      </c>
      <c r="K425" s="41"/>
    </row>
    <row r="426" spans="1:11" ht="13.5" hidden="1">
      <c r="A426" s="41">
        <v>0.9</v>
      </c>
      <c r="B426" s="108">
        <v>4.5</v>
      </c>
      <c r="C426" s="109">
        <v>4.9</v>
      </c>
      <c r="D426" s="108">
        <v>9.87</v>
      </c>
      <c r="E426" s="109">
        <v>7.2</v>
      </c>
      <c r="F426" s="108">
        <v>10.4</v>
      </c>
      <c r="G426" s="109">
        <v>17.4</v>
      </c>
      <c r="H426" s="108">
        <v>46.22</v>
      </c>
      <c r="I426" s="109">
        <v>53.21</v>
      </c>
      <c r="J426" s="108">
        <v>68.91</v>
      </c>
      <c r="K426" s="41"/>
    </row>
    <row r="427" spans="1:11" ht="13.5" hidden="1">
      <c r="A427" s="41">
        <v>1</v>
      </c>
      <c r="B427" s="108">
        <v>4.8</v>
      </c>
      <c r="C427" s="109">
        <v>5</v>
      </c>
      <c r="D427" s="108">
        <v>9.93</v>
      </c>
      <c r="E427" s="109">
        <v>7.32</v>
      </c>
      <c r="F427" s="108">
        <v>11</v>
      </c>
      <c r="G427" s="109">
        <v>18</v>
      </c>
      <c r="H427" s="108">
        <v>51.36</v>
      </c>
      <c r="I427" s="109">
        <v>59.11</v>
      </c>
      <c r="J427" s="108">
        <v>76.57</v>
      </c>
      <c r="K427" s="41"/>
    </row>
    <row r="428" spans="1:11" ht="13.5" hidden="1">
      <c r="A428" s="41">
        <v>1.1</v>
      </c>
      <c r="B428" s="108">
        <v>5.1</v>
      </c>
      <c r="C428" s="109">
        <v>5.1</v>
      </c>
      <c r="D428" s="108">
        <v>9.99</v>
      </c>
      <c r="E428" s="109">
        <v>7.44</v>
      </c>
      <c r="F428" s="108">
        <v>11.6</v>
      </c>
      <c r="G428" s="109">
        <v>18.6</v>
      </c>
      <c r="H428" s="108">
        <v>56.5</v>
      </c>
      <c r="I428" s="109">
        <v>65.01</v>
      </c>
      <c r="J428" s="108">
        <v>84.23</v>
      </c>
      <c r="K428" s="41"/>
    </row>
    <row r="429" spans="1:11" ht="13.5" hidden="1">
      <c r="A429" s="41">
        <v>1.2</v>
      </c>
      <c r="B429" s="108">
        <v>5.3</v>
      </c>
      <c r="C429" s="109">
        <v>5.2</v>
      </c>
      <c r="D429" s="108">
        <v>10.05</v>
      </c>
      <c r="E429" s="109">
        <v>7.56</v>
      </c>
      <c r="F429" s="108">
        <v>12.2</v>
      </c>
      <c r="G429" s="109">
        <v>19.2</v>
      </c>
      <c r="H429" s="108">
        <v>61.64</v>
      </c>
      <c r="I429" s="109">
        <v>70.91</v>
      </c>
      <c r="J429" s="108">
        <v>91.89</v>
      </c>
      <c r="K429" s="41"/>
    </row>
    <row r="430" spans="1:11" ht="13.5" hidden="1">
      <c r="A430" s="41">
        <v>1.3</v>
      </c>
      <c r="B430" s="108">
        <v>5.6</v>
      </c>
      <c r="C430" s="109">
        <v>5.3</v>
      </c>
      <c r="D430" s="108">
        <v>10.11</v>
      </c>
      <c r="E430" s="109">
        <v>7.68</v>
      </c>
      <c r="F430" s="108">
        <v>12.8</v>
      </c>
      <c r="G430" s="109">
        <v>19.8</v>
      </c>
      <c r="H430" s="108">
        <v>66.78</v>
      </c>
      <c r="I430" s="109">
        <v>76.81</v>
      </c>
      <c r="J430" s="108">
        <v>99.55</v>
      </c>
      <c r="K430" s="41"/>
    </row>
    <row r="431" spans="1:11" ht="13.5" hidden="1">
      <c r="A431" s="41">
        <v>1.4</v>
      </c>
      <c r="B431" s="108">
        <v>5.9</v>
      </c>
      <c r="C431" s="109">
        <v>5.4</v>
      </c>
      <c r="D431" s="108">
        <v>10.17</v>
      </c>
      <c r="E431" s="109">
        <v>7.8</v>
      </c>
      <c r="F431" s="108">
        <v>13.4</v>
      </c>
      <c r="G431" s="109">
        <v>20.4</v>
      </c>
      <c r="H431" s="108">
        <v>71.92</v>
      </c>
      <c r="I431" s="109">
        <v>82.71</v>
      </c>
      <c r="J431" s="108">
        <v>107.21</v>
      </c>
      <c r="K431" s="41"/>
    </row>
    <row r="432" spans="1:19" ht="13.5" hidden="1">
      <c r="A432" s="41">
        <v>1.5</v>
      </c>
      <c r="B432" s="108">
        <v>6.2</v>
      </c>
      <c r="C432" s="109">
        <v>5.5</v>
      </c>
      <c r="D432" s="108">
        <v>10.23</v>
      </c>
      <c r="E432" s="109">
        <v>7.92</v>
      </c>
      <c r="F432" s="108">
        <v>14</v>
      </c>
      <c r="G432" s="109">
        <v>21</v>
      </c>
      <c r="H432" s="108">
        <v>77.06</v>
      </c>
      <c r="I432" s="109">
        <v>88.61</v>
      </c>
      <c r="J432" s="108">
        <v>114.87</v>
      </c>
      <c r="K432" s="124"/>
      <c r="L432" s="124"/>
      <c r="M432" s="124"/>
      <c r="N432" s="125"/>
      <c r="O432" s="125"/>
      <c r="P432" s="125"/>
      <c r="Q432" s="125"/>
      <c r="R432" s="125"/>
      <c r="S432" s="125"/>
    </row>
    <row r="433" spans="1:11" ht="13.5" hidden="1">
      <c r="A433" s="41">
        <v>1.6</v>
      </c>
      <c r="B433" s="108">
        <v>6.5</v>
      </c>
      <c r="C433" s="109">
        <v>5.6</v>
      </c>
      <c r="D433" s="108">
        <v>10.29</v>
      </c>
      <c r="E433" s="109">
        <v>8.04</v>
      </c>
      <c r="F433" s="108">
        <v>14.6</v>
      </c>
      <c r="G433" s="109">
        <v>21.6</v>
      </c>
      <c r="H433" s="108">
        <v>82.2</v>
      </c>
      <c r="I433" s="109">
        <v>94.51</v>
      </c>
      <c r="J433" s="108">
        <v>122.53</v>
      </c>
      <c r="K433" s="41"/>
    </row>
    <row r="434" spans="1:11" ht="13.5" hidden="1">
      <c r="A434" s="41">
        <v>1.7</v>
      </c>
      <c r="B434" s="108">
        <v>6.8</v>
      </c>
      <c r="C434" s="109">
        <v>5.7</v>
      </c>
      <c r="D434" s="108">
        <v>10.35</v>
      </c>
      <c r="E434" s="109">
        <v>8.16</v>
      </c>
      <c r="F434" s="108">
        <v>15.2</v>
      </c>
      <c r="G434" s="109">
        <v>22.2</v>
      </c>
      <c r="H434" s="108">
        <v>87.34</v>
      </c>
      <c r="I434" s="109">
        <v>100.41</v>
      </c>
      <c r="J434" s="108">
        <v>130.19</v>
      </c>
      <c r="K434" s="41"/>
    </row>
    <row r="435" spans="1:10" ht="13.5" hidden="1">
      <c r="A435" s="41">
        <v>1.8</v>
      </c>
      <c r="B435" s="108">
        <v>7</v>
      </c>
      <c r="C435" s="109">
        <v>5.8</v>
      </c>
      <c r="D435" s="108">
        <v>10.41</v>
      </c>
      <c r="E435" s="109">
        <v>8.28</v>
      </c>
      <c r="F435" s="108">
        <v>15.8</v>
      </c>
      <c r="G435" s="109">
        <v>22.8</v>
      </c>
      <c r="H435" s="108">
        <v>92.48</v>
      </c>
      <c r="I435" s="109">
        <v>106.31</v>
      </c>
      <c r="J435" s="108">
        <v>137.85</v>
      </c>
    </row>
    <row r="436" spans="1:10" ht="13.5" hidden="1">
      <c r="A436" s="41">
        <v>1.9</v>
      </c>
      <c r="B436" s="108">
        <v>7.2</v>
      </c>
      <c r="C436" s="109">
        <v>5.9</v>
      </c>
      <c r="D436" s="108">
        <v>10.47</v>
      </c>
      <c r="E436" s="109">
        <v>8.4</v>
      </c>
      <c r="F436" s="108">
        <v>16.4</v>
      </c>
      <c r="G436" s="109">
        <v>23.4</v>
      </c>
      <c r="H436" s="108">
        <v>97.62</v>
      </c>
      <c r="I436" s="109">
        <v>112.21</v>
      </c>
      <c r="J436" s="108">
        <v>145.51</v>
      </c>
    </row>
    <row r="437" spans="1:10" ht="13.5" hidden="1">
      <c r="A437" s="41">
        <v>2</v>
      </c>
      <c r="B437" s="108">
        <v>7.5</v>
      </c>
      <c r="C437" s="109">
        <v>6.14</v>
      </c>
      <c r="D437" s="108">
        <v>10.56</v>
      </c>
      <c r="E437" s="109">
        <v>8.57</v>
      </c>
      <c r="F437" s="108">
        <v>16.9</v>
      </c>
      <c r="G437" s="109">
        <v>24</v>
      </c>
      <c r="H437" s="108">
        <v>102.4</v>
      </c>
      <c r="I437" s="109">
        <v>118.22</v>
      </c>
      <c r="J437" s="108">
        <v>153.14</v>
      </c>
    </row>
    <row r="438" spans="1:10" ht="13.5" hidden="1">
      <c r="A438" s="41">
        <v>2.1</v>
      </c>
      <c r="B438" s="108">
        <v>7.8</v>
      </c>
      <c r="C438" s="109">
        <v>6.16</v>
      </c>
      <c r="D438" s="108">
        <v>10.68</v>
      </c>
      <c r="E438" s="109">
        <v>8.64</v>
      </c>
      <c r="F438" s="108">
        <v>17.75</v>
      </c>
      <c r="G438" s="109">
        <v>24.9</v>
      </c>
      <c r="H438" s="108">
        <v>107.5</v>
      </c>
      <c r="I438" s="109">
        <v>124</v>
      </c>
      <c r="J438" s="108">
        <v>160.7</v>
      </c>
    </row>
    <row r="439" spans="1:10" ht="13.5" hidden="1">
      <c r="A439" s="41">
        <v>2.2</v>
      </c>
      <c r="B439" s="108">
        <v>8.1</v>
      </c>
      <c r="C439" s="109">
        <v>6.2</v>
      </c>
      <c r="D439" s="108">
        <v>10.8</v>
      </c>
      <c r="E439" s="109">
        <v>8.71</v>
      </c>
      <c r="F439" s="108">
        <v>18.6</v>
      </c>
      <c r="G439" s="109">
        <v>25.8</v>
      </c>
      <c r="H439" s="108">
        <v>112.6</v>
      </c>
      <c r="I439" s="109">
        <v>129.78</v>
      </c>
      <c r="J439" s="108">
        <v>168.26</v>
      </c>
    </row>
    <row r="440" spans="1:10" ht="13.5" hidden="1">
      <c r="A440" s="41">
        <v>2.3</v>
      </c>
      <c r="B440" s="108">
        <v>8.3</v>
      </c>
      <c r="C440" s="109">
        <v>6.25</v>
      </c>
      <c r="D440" s="108">
        <v>10.92</v>
      </c>
      <c r="E440" s="109">
        <v>8.78</v>
      </c>
      <c r="F440" s="108">
        <v>19.45</v>
      </c>
      <c r="G440" s="109">
        <v>26.7</v>
      </c>
      <c r="H440" s="108">
        <v>117.7</v>
      </c>
      <c r="I440" s="109">
        <v>135.56</v>
      </c>
      <c r="J440" s="108">
        <v>175.82</v>
      </c>
    </row>
    <row r="441" spans="1:10" ht="13.5" hidden="1">
      <c r="A441" s="41">
        <v>2.4</v>
      </c>
      <c r="B441" s="108">
        <v>8.6</v>
      </c>
      <c r="C441" s="109">
        <v>6.4</v>
      </c>
      <c r="D441" s="108">
        <v>11.04</v>
      </c>
      <c r="E441" s="109">
        <v>8.85</v>
      </c>
      <c r="F441" s="108">
        <v>20.3</v>
      </c>
      <c r="G441" s="109">
        <v>27.6</v>
      </c>
      <c r="H441" s="108">
        <v>122.8</v>
      </c>
      <c r="I441" s="109">
        <v>141.34</v>
      </c>
      <c r="J441" s="108">
        <v>183.38</v>
      </c>
    </row>
    <row r="442" spans="1:10" ht="13.5" hidden="1">
      <c r="A442" s="41">
        <v>2.5</v>
      </c>
      <c r="B442" s="108">
        <v>8.9</v>
      </c>
      <c r="C442" s="109">
        <v>6.45</v>
      </c>
      <c r="D442" s="108">
        <v>11.16</v>
      </c>
      <c r="E442" s="109">
        <v>8.92</v>
      </c>
      <c r="F442" s="108">
        <v>21.15</v>
      </c>
      <c r="G442" s="109">
        <v>28.5</v>
      </c>
      <c r="H442" s="108">
        <v>127.9</v>
      </c>
      <c r="I442" s="109">
        <v>147.12</v>
      </c>
      <c r="J442" s="108">
        <v>190.94</v>
      </c>
    </row>
    <row r="443" spans="1:10" ht="13.5" hidden="1">
      <c r="A443" s="41">
        <v>2.6</v>
      </c>
      <c r="B443" s="108">
        <v>9.2</v>
      </c>
      <c r="C443" s="109">
        <v>6.49</v>
      </c>
      <c r="D443" s="108">
        <v>11.28</v>
      </c>
      <c r="E443" s="109">
        <v>8.99</v>
      </c>
      <c r="F443" s="108">
        <v>22</v>
      </c>
      <c r="G443" s="109">
        <v>29.4</v>
      </c>
      <c r="H443" s="108">
        <v>133</v>
      </c>
      <c r="I443" s="109">
        <v>152.9</v>
      </c>
      <c r="J443" s="108">
        <v>198.5</v>
      </c>
    </row>
    <row r="444" spans="1:10" ht="13.5" hidden="1">
      <c r="A444" s="41">
        <v>2.7</v>
      </c>
      <c r="B444" s="108">
        <v>9.5</v>
      </c>
      <c r="C444" s="109">
        <v>6.51</v>
      </c>
      <c r="D444" s="108">
        <v>11.4</v>
      </c>
      <c r="E444" s="109">
        <v>9.06</v>
      </c>
      <c r="F444" s="108">
        <v>22.85</v>
      </c>
      <c r="G444" s="109">
        <v>30.3</v>
      </c>
      <c r="H444" s="108">
        <v>138.1</v>
      </c>
      <c r="I444" s="109">
        <v>158.68</v>
      </c>
      <c r="J444" s="108">
        <v>206.06</v>
      </c>
    </row>
    <row r="445" spans="1:10" ht="13.5" hidden="1">
      <c r="A445" s="41">
        <v>2.8</v>
      </c>
      <c r="B445" s="108">
        <v>9.8</v>
      </c>
      <c r="C445" s="109">
        <v>6.6</v>
      </c>
      <c r="D445" s="108">
        <v>11.52</v>
      </c>
      <c r="E445" s="109">
        <v>9.13</v>
      </c>
      <c r="F445" s="108">
        <v>23.7</v>
      </c>
      <c r="G445" s="109">
        <v>31.2</v>
      </c>
      <c r="H445" s="108">
        <v>143.2</v>
      </c>
      <c r="I445" s="109">
        <v>164.46</v>
      </c>
      <c r="J445" s="108">
        <v>213.62</v>
      </c>
    </row>
    <row r="446" spans="1:10" ht="13.5" hidden="1">
      <c r="A446" s="41">
        <v>2.9</v>
      </c>
      <c r="B446" s="108">
        <v>10.1</v>
      </c>
      <c r="C446" s="109">
        <v>6.7</v>
      </c>
      <c r="D446" s="108">
        <v>11.64</v>
      </c>
      <c r="E446" s="109">
        <v>9.2</v>
      </c>
      <c r="F446" s="108">
        <v>24.55</v>
      </c>
      <c r="G446" s="109">
        <v>32.1</v>
      </c>
      <c r="H446" s="108">
        <v>148.3</v>
      </c>
      <c r="I446" s="109">
        <v>170.24</v>
      </c>
      <c r="J446" s="108">
        <v>221.18</v>
      </c>
    </row>
    <row r="447" spans="1:10" ht="13.5" hidden="1">
      <c r="A447" s="41">
        <v>3</v>
      </c>
      <c r="B447" s="108">
        <v>10.5</v>
      </c>
      <c r="C447" s="109">
        <v>6.83</v>
      </c>
      <c r="D447" s="108">
        <v>11.85</v>
      </c>
      <c r="E447" s="109">
        <v>9.31</v>
      </c>
      <c r="F447" s="108">
        <v>25.5</v>
      </c>
      <c r="G447" s="109">
        <v>35</v>
      </c>
      <c r="H447" s="108">
        <v>153.7</v>
      </c>
      <c r="I447" s="109">
        <v>177.33</v>
      </c>
      <c r="J447" s="108">
        <v>229.71</v>
      </c>
    </row>
    <row r="448" spans="1:10" ht="13.5" hidden="1">
      <c r="A448" s="41">
        <v>3.1</v>
      </c>
      <c r="B448" s="108">
        <v>10.75</v>
      </c>
      <c r="C448" s="109">
        <v>6.84</v>
      </c>
      <c r="D448" s="108">
        <v>11.92</v>
      </c>
      <c r="E448" s="109">
        <v>9.4</v>
      </c>
      <c r="F448" s="108">
        <v>27.5</v>
      </c>
      <c r="G448" s="109">
        <v>36.2</v>
      </c>
      <c r="H448" s="108">
        <v>158.9</v>
      </c>
      <c r="I448" s="109">
        <v>183.2</v>
      </c>
      <c r="J448" s="108">
        <v>237.3</v>
      </c>
    </row>
    <row r="449" spans="1:10" ht="13.5" hidden="1">
      <c r="A449" s="41">
        <v>3.2</v>
      </c>
      <c r="B449" s="108">
        <v>11</v>
      </c>
      <c r="C449" s="109">
        <v>6.86</v>
      </c>
      <c r="D449" s="108">
        <v>11.99</v>
      </c>
      <c r="E449" s="109">
        <v>9.49</v>
      </c>
      <c r="F449" s="108">
        <v>29.5</v>
      </c>
      <c r="G449" s="109">
        <v>37.4</v>
      </c>
      <c r="H449" s="108">
        <v>164.1</v>
      </c>
      <c r="I449" s="109">
        <v>189.07</v>
      </c>
      <c r="J449" s="108">
        <v>244.89</v>
      </c>
    </row>
    <row r="450" spans="1:10" ht="13.5" hidden="1">
      <c r="A450" s="41">
        <v>3.3</v>
      </c>
      <c r="B450" s="108">
        <v>11.25</v>
      </c>
      <c r="C450" s="109">
        <v>6.88</v>
      </c>
      <c r="D450" s="108">
        <v>12.06</v>
      </c>
      <c r="E450" s="109">
        <v>9.58</v>
      </c>
      <c r="F450" s="108">
        <v>31.5</v>
      </c>
      <c r="G450" s="109">
        <v>38.6</v>
      </c>
      <c r="H450" s="108">
        <v>169.3</v>
      </c>
      <c r="I450" s="109">
        <v>194.94</v>
      </c>
      <c r="J450" s="108">
        <v>252.48</v>
      </c>
    </row>
    <row r="451" spans="1:10" ht="13.5" hidden="1">
      <c r="A451" s="41">
        <v>3.4</v>
      </c>
      <c r="B451" s="108">
        <v>11.5</v>
      </c>
      <c r="C451" s="109">
        <v>6.9</v>
      </c>
      <c r="D451" s="108">
        <v>12.13</v>
      </c>
      <c r="E451" s="109">
        <v>9.67</v>
      </c>
      <c r="F451" s="108">
        <v>33.5</v>
      </c>
      <c r="G451" s="109">
        <v>39.8</v>
      </c>
      <c r="H451" s="108">
        <v>174.5</v>
      </c>
      <c r="I451" s="109">
        <v>200.81</v>
      </c>
      <c r="J451" s="108">
        <v>260.07</v>
      </c>
    </row>
    <row r="452" spans="1:11" ht="13.5" hidden="1">
      <c r="A452" s="41">
        <v>3.5</v>
      </c>
      <c r="B452" s="108">
        <v>11.75</v>
      </c>
      <c r="C452" s="109">
        <v>6.9</v>
      </c>
      <c r="D452" s="108">
        <v>12.2</v>
      </c>
      <c r="E452" s="109">
        <v>9.76</v>
      </c>
      <c r="F452" s="108">
        <v>35.5</v>
      </c>
      <c r="G452" s="109">
        <v>41</v>
      </c>
      <c r="H452" s="108">
        <v>179.7</v>
      </c>
      <c r="I452" s="109">
        <v>206.68</v>
      </c>
      <c r="J452" s="108">
        <v>267.66</v>
      </c>
      <c r="K452" s="126"/>
    </row>
    <row r="453" spans="1:11" ht="13.5" hidden="1">
      <c r="A453" s="41">
        <v>3.6</v>
      </c>
      <c r="B453" s="108">
        <v>12</v>
      </c>
      <c r="C453" s="109">
        <v>6.9</v>
      </c>
      <c r="D453" s="108">
        <v>12.27</v>
      </c>
      <c r="E453" s="109">
        <v>9.85</v>
      </c>
      <c r="F453" s="108">
        <v>37.5</v>
      </c>
      <c r="G453" s="109">
        <v>42.2</v>
      </c>
      <c r="H453" s="108">
        <v>184.9</v>
      </c>
      <c r="I453" s="109">
        <v>212.55</v>
      </c>
      <c r="J453" s="108">
        <v>275.25</v>
      </c>
      <c r="K453" s="126"/>
    </row>
    <row r="454" spans="1:11" ht="13.5" hidden="1">
      <c r="A454" s="41">
        <v>3.7</v>
      </c>
      <c r="B454" s="108">
        <v>12.25</v>
      </c>
      <c r="C454" s="109">
        <v>6.9</v>
      </c>
      <c r="D454" s="108">
        <v>12.34</v>
      </c>
      <c r="E454" s="109">
        <v>9.94</v>
      </c>
      <c r="F454" s="108">
        <v>39.5</v>
      </c>
      <c r="G454" s="109">
        <v>43.4</v>
      </c>
      <c r="H454" s="108">
        <v>190.1</v>
      </c>
      <c r="I454" s="109">
        <v>218.42</v>
      </c>
      <c r="J454" s="108">
        <v>282.84</v>
      </c>
      <c r="K454" s="126"/>
    </row>
    <row r="455" spans="1:11" ht="13.5" hidden="1">
      <c r="A455" s="41">
        <v>3.8</v>
      </c>
      <c r="B455" s="108">
        <v>12.5</v>
      </c>
      <c r="C455" s="109">
        <v>6.91</v>
      </c>
      <c r="D455" s="108">
        <v>12.41</v>
      </c>
      <c r="E455" s="109">
        <v>10.03</v>
      </c>
      <c r="F455" s="108">
        <v>41.5</v>
      </c>
      <c r="G455" s="109">
        <v>44.6</v>
      </c>
      <c r="H455" s="108">
        <v>195.3</v>
      </c>
      <c r="I455" s="109">
        <v>224.29</v>
      </c>
      <c r="J455" s="108">
        <v>290.43</v>
      </c>
      <c r="K455" s="126"/>
    </row>
    <row r="456" spans="1:11" ht="13.5" hidden="1">
      <c r="A456" s="41">
        <v>3.9</v>
      </c>
      <c r="B456" s="108">
        <v>12.75</v>
      </c>
      <c r="C456" s="109">
        <v>6.91</v>
      </c>
      <c r="D456" s="108">
        <v>12.48</v>
      </c>
      <c r="E456" s="109">
        <v>10.12</v>
      </c>
      <c r="F456" s="108">
        <v>43.5</v>
      </c>
      <c r="G456" s="109">
        <v>45.8</v>
      </c>
      <c r="H456" s="108">
        <v>200.5</v>
      </c>
      <c r="I456" s="109">
        <v>230.16</v>
      </c>
      <c r="J456" s="108">
        <v>298.02</v>
      </c>
      <c r="K456" s="126"/>
    </row>
    <row r="457" spans="1:11" ht="13.5" hidden="1">
      <c r="A457" s="41">
        <v>4</v>
      </c>
      <c r="B457" s="108">
        <v>13</v>
      </c>
      <c r="C457" s="109">
        <v>6.92</v>
      </c>
      <c r="D457" s="108">
        <v>12.55</v>
      </c>
      <c r="E457" s="109">
        <v>10.17</v>
      </c>
      <c r="F457" s="108">
        <v>45.8</v>
      </c>
      <c r="G457" s="109">
        <v>47</v>
      </c>
      <c r="H457" s="108">
        <v>205.1</v>
      </c>
      <c r="I457" s="109">
        <v>236.44</v>
      </c>
      <c r="J457" s="108">
        <v>306.28</v>
      </c>
      <c r="K457" s="126"/>
    </row>
    <row r="458" spans="1:10" ht="13.5" hidden="1">
      <c r="A458" s="41">
        <v>4.1</v>
      </c>
      <c r="B458" s="108">
        <v>13.25</v>
      </c>
      <c r="C458" s="109">
        <v>6.96</v>
      </c>
      <c r="D458" s="108">
        <v>12.83</v>
      </c>
      <c r="E458" s="109">
        <v>10.53</v>
      </c>
      <c r="F458" s="108">
        <v>46.9</v>
      </c>
      <c r="G458" s="109">
        <v>47.8</v>
      </c>
      <c r="H458" s="108">
        <v>210.2</v>
      </c>
      <c r="I458" s="109">
        <v>242</v>
      </c>
      <c r="J458" s="108">
        <v>313.9</v>
      </c>
    </row>
    <row r="459" spans="1:10" ht="13.5" hidden="1">
      <c r="A459" s="41">
        <v>4.2</v>
      </c>
      <c r="B459" s="108">
        <v>13.5</v>
      </c>
      <c r="C459" s="109">
        <v>7</v>
      </c>
      <c r="D459" s="108">
        <v>13.11</v>
      </c>
      <c r="E459" s="109">
        <v>10.89</v>
      </c>
      <c r="F459" s="108">
        <v>48</v>
      </c>
      <c r="G459" s="109">
        <v>48.6</v>
      </c>
      <c r="H459" s="108">
        <v>215.3</v>
      </c>
      <c r="I459" s="109">
        <v>247.56</v>
      </c>
      <c r="J459" s="108">
        <v>321.52</v>
      </c>
    </row>
    <row r="460" spans="1:10" ht="13.5" hidden="1">
      <c r="A460" s="41">
        <v>4.3</v>
      </c>
      <c r="B460" s="108">
        <v>13.75</v>
      </c>
      <c r="C460" s="109">
        <v>7.04</v>
      </c>
      <c r="D460" s="108">
        <v>13.39</v>
      </c>
      <c r="E460" s="109">
        <v>11.25</v>
      </c>
      <c r="F460" s="108">
        <v>49.1</v>
      </c>
      <c r="G460" s="109">
        <v>49.4</v>
      </c>
      <c r="H460" s="108">
        <v>220.4</v>
      </c>
      <c r="I460" s="109">
        <v>253.12</v>
      </c>
      <c r="J460" s="108">
        <v>329.14</v>
      </c>
    </row>
    <row r="461" spans="1:10" ht="13.5" hidden="1">
      <c r="A461" s="41">
        <v>4.4</v>
      </c>
      <c r="B461" s="108">
        <v>14</v>
      </c>
      <c r="C461" s="109">
        <v>7.08</v>
      </c>
      <c r="D461" s="108">
        <v>13.67</v>
      </c>
      <c r="E461" s="109">
        <v>11.61</v>
      </c>
      <c r="F461" s="108">
        <v>50.2</v>
      </c>
      <c r="G461" s="109">
        <v>50.2</v>
      </c>
      <c r="H461" s="108">
        <v>225.5</v>
      </c>
      <c r="I461" s="109">
        <v>258.68</v>
      </c>
      <c r="J461" s="108">
        <v>336.76</v>
      </c>
    </row>
    <row r="462" spans="1:10" ht="13.5" hidden="1">
      <c r="A462" s="41">
        <v>4.5</v>
      </c>
      <c r="B462" s="108">
        <v>14.25</v>
      </c>
      <c r="C462" s="109">
        <v>7.12</v>
      </c>
      <c r="D462" s="108">
        <v>13.95</v>
      </c>
      <c r="E462" s="109">
        <v>11.97</v>
      </c>
      <c r="F462" s="108">
        <v>51.3</v>
      </c>
      <c r="G462" s="109">
        <v>51</v>
      </c>
      <c r="H462" s="108">
        <v>230.6</v>
      </c>
      <c r="I462" s="109">
        <v>264.24</v>
      </c>
      <c r="J462" s="108">
        <v>344.38</v>
      </c>
    </row>
    <row r="463" spans="1:10" ht="13.5" hidden="1">
      <c r="A463" s="41">
        <v>4.6</v>
      </c>
      <c r="B463" s="108">
        <v>14.5</v>
      </c>
      <c r="C463" s="109">
        <v>7.2</v>
      </c>
      <c r="D463" s="108">
        <v>14.23</v>
      </c>
      <c r="E463" s="109">
        <v>12.33</v>
      </c>
      <c r="F463" s="108">
        <v>52.4</v>
      </c>
      <c r="G463" s="109">
        <v>51.8</v>
      </c>
      <c r="H463" s="108">
        <v>235.7</v>
      </c>
      <c r="I463" s="109">
        <v>269.8</v>
      </c>
      <c r="J463" s="108">
        <v>352</v>
      </c>
    </row>
    <row r="464" spans="1:10" ht="13.5" hidden="1">
      <c r="A464" s="41">
        <v>4.7</v>
      </c>
      <c r="B464" s="108">
        <v>14.75</v>
      </c>
      <c r="C464" s="109">
        <v>7.24</v>
      </c>
      <c r="D464" s="108">
        <v>14.51</v>
      </c>
      <c r="E464" s="109">
        <v>12.69</v>
      </c>
      <c r="F464" s="108">
        <v>53.5</v>
      </c>
      <c r="G464" s="109">
        <v>52.6</v>
      </c>
      <c r="H464" s="108">
        <v>240.8</v>
      </c>
      <c r="I464" s="109">
        <v>275.36</v>
      </c>
      <c r="J464" s="108">
        <v>359.62</v>
      </c>
    </row>
    <row r="465" spans="1:10" ht="13.5" hidden="1">
      <c r="A465" s="41">
        <v>4.8</v>
      </c>
      <c r="B465" s="108">
        <v>15</v>
      </c>
      <c r="C465" s="109">
        <v>7.28</v>
      </c>
      <c r="D465" s="108">
        <v>14.79</v>
      </c>
      <c r="E465" s="109">
        <v>13.05</v>
      </c>
      <c r="F465" s="108">
        <v>54.6</v>
      </c>
      <c r="G465" s="109">
        <v>53.4</v>
      </c>
      <c r="H465" s="108">
        <v>245.9</v>
      </c>
      <c r="I465" s="109">
        <v>280.92</v>
      </c>
      <c r="J465" s="108">
        <v>367.24</v>
      </c>
    </row>
    <row r="466" spans="1:10" ht="13.5" hidden="1">
      <c r="A466" s="41">
        <v>4.9</v>
      </c>
      <c r="B466" s="108">
        <v>15.25</v>
      </c>
      <c r="C466" s="109">
        <v>7.3</v>
      </c>
      <c r="D466" s="108">
        <v>15.07</v>
      </c>
      <c r="E466" s="109">
        <v>13.41</v>
      </c>
      <c r="F466" s="108">
        <v>55.7</v>
      </c>
      <c r="G466" s="109">
        <v>54.2</v>
      </c>
      <c r="H466" s="108">
        <v>251</v>
      </c>
      <c r="I466" s="109">
        <v>286.48</v>
      </c>
      <c r="J466" s="108">
        <v>374.86</v>
      </c>
    </row>
    <row r="467" spans="1:10" ht="13.5" hidden="1">
      <c r="A467" s="41">
        <v>5</v>
      </c>
      <c r="B467" s="108">
        <v>15.5</v>
      </c>
      <c r="C467" s="109">
        <v>7.35</v>
      </c>
      <c r="D467" s="108">
        <v>15.4</v>
      </c>
      <c r="E467" s="109">
        <v>13.78</v>
      </c>
      <c r="F467" s="108">
        <v>57.1</v>
      </c>
      <c r="G467" s="109">
        <v>54.8</v>
      </c>
      <c r="H467" s="108">
        <v>256.4</v>
      </c>
      <c r="I467" s="109">
        <v>295.55</v>
      </c>
      <c r="J467" s="108">
        <v>382.85</v>
      </c>
    </row>
    <row r="468" spans="1:10" ht="13.5" hidden="1">
      <c r="A468" s="41">
        <v>5.1</v>
      </c>
      <c r="B468" s="108">
        <v>15.9</v>
      </c>
      <c r="C468" s="109">
        <v>7.5</v>
      </c>
      <c r="D468" s="108">
        <v>16.1</v>
      </c>
      <c r="E468" s="109">
        <v>14.8</v>
      </c>
      <c r="F468" s="108">
        <v>59.6</v>
      </c>
      <c r="G468" s="109">
        <v>55.8</v>
      </c>
      <c r="H468" s="108">
        <v>261.5</v>
      </c>
      <c r="I468" s="109">
        <v>301.4</v>
      </c>
      <c r="J468" s="108">
        <v>389.6</v>
      </c>
    </row>
    <row r="469" spans="1:10" ht="13.5" hidden="1">
      <c r="A469" s="41">
        <v>5.2</v>
      </c>
      <c r="B469" s="108">
        <v>16.3</v>
      </c>
      <c r="C469" s="109">
        <v>7.7</v>
      </c>
      <c r="D469" s="108">
        <v>16.8</v>
      </c>
      <c r="E469" s="109">
        <v>15.82</v>
      </c>
      <c r="F469" s="108">
        <v>62.1</v>
      </c>
      <c r="G469" s="109">
        <v>56.8</v>
      </c>
      <c r="H469" s="108">
        <v>266.6</v>
      </c>
      <c r="I469" s="109">
        <v>307.25</v>
      </c>
      <c r="J469" s="108">
        <v>396.35</v>
      </c>
    </row>
    <row r="470" spans="1:10" ht="13.5" hidden="1">
      <c r="A470" s="41">
        <v>5.3</v>
      </c>
      <c r="B470" s="108">
        <v>16.7</v>
      </c>
      <c r="C470" s="109">
        <v>7.8</v>
      </c>
      <c r="D470" s="108">
        <v>17.5</v>
      </c>
      <c r="E470" s="109">
        <v>16.84</v>
      </c>
      <c r="F470" s="108">
        <v>64.6</v>
      </c>
      <c r="G470" s="109">
        <v>57.8</v>
      </c>
      <c r="H470" s="108">
        <v>271.7</v>
      </c>
      <c r="I470" s="109">
        <v>313.1</v>
      </c>
      <c r="J470" s="108">
        <v>403.1</v>
      </c>
    </row>
    <row r="471" spans="1:10" ht="13.5" hidden="1">
      <c r="A471" s="41">
        <v>5.4</v>
      </c>
      <c r="B471" s="108">
        <v>17.1</v>
      </c>
      <c r="C471" s="109">
        <v>8</v>
      </c>
      <c r="D471" s="108">
        <v>18.2</v>
      </c>
      <c r="E471" s="109">
        <v>17.86</v>
      </c>
      <c r="F471" s="108">
        <v>67.1</v>
      </c>
      <c r="G471" s="109">
        <v>58.8</v>
      </c>
      <c r="H471" s="108">
        <v>276.8</v>
      </c>
      <c r="I471" s="109">
        <v>318.95</v>
      </c>
      <c r="J471" s="108">
        <v>409.85</v>
      </c>
    </row>
    <row r="472" spans="1:10" ht="13.5" hidden="1">
      <c r="A472" s="41">
        <v>5.5</v>
      </c>
      <c r="B472" s="108">
        <v>17.5</v>
      </c>
      <c r="C472" s="109">
        <v>8.2</v>
      </c>
      <c r="D472" s="108">
        <v>18.9</v>
      </c>
      <c r="E472" s="109">
        <v>18.88</v>
      </c>
      <c r="F472" s="108">
        <v>69.6</v>
      </c>
      <c r="G472" s="109">
        <v>59.8</v>
      </c>
      <c r="H472" s="108">
        <v>281.9</v>
      </c>
      <c r="I472" s="109">
        <v>324.8</v>
      </c>
      <c r="J472" s="108">
        <v>416.6</v>
      </c>
    </row>
    <row r="473" spans="1:11" ht="13.5" hidden="1">
      <c r="A473" s="41">
        <v>5.6</v>
      </c>
      <c r="B473" s="108">
        <v>17.9</v>
      </c>
      <c r="C473" s="109">
        <v>8.4</v>
      </c>
      <c r="D473" s="108">
        <v>19.6</v>
      </c>
      <c r="E473" s="109">
        <v>19.9</v>
      </c>
      <c r="F473" s="108">
        <v>72.1</v>
      </c>
      <c r="G473" s="109">
        <v>60.8</v>
      </c>
      <c r="H473" s="108">
        <v>287</v>
      </c>
      <c r="I473" s="109">
        <v>330.65</v>
      </c>
      <c r="J473" s="108">
        <v>423.35</v>
      </c>
      <c r="K473" s="41"/>
    </row>
    <row r="474" spans="1:11" ht="13.5" hidden="1">
      <c r="A474" s="41">
        <v>5.7</v>
      </c>
      <c r="B474" s="108">
        <v>18.3</v>
      </c>
      <c r="C474" s="109">
        <v>8.6</v>
      </c>
      <c r="D474" s="108">
        <v>20.3</v>
      </c>
      <c r="E474" s="109">
        <v>20.92</v>
      </c>
      <c r="F474" s="108">
        <v>74.6</v>
      </c>
      <c r="G474" s="109">
        <v>61.8</v>
      </c>
      <c r="H474" s="108">
        <v>292.1</v>
      </c>
      <c r="I474" s="109">
        <v>336.5</v>
      </c>
      <c r="J474" s="108">
        <v>430.1</v>
      </c>
      <c r="K474" s="126"/>
    </row>
    <row r="475" spans="1:11" ht="13.5" hidden="1">
      <c r="A475" s="41">
        <v>5.8</v>
      </c>
      <c r="B475" s="108">
        <v>18.7</v>
      </c>
      <c r="C475" s="109">
        <v>8.8</v>
      </c>
      <c r="D475" s="108">
        <v>21</v>
      </c>
      <c r="E475" s="109">
        <v>21.94</v>
      </c>
      <c r="F475" s="108">
        <v>77.1</v>
      </c>
      <c r="G475" s="109">
        <v>62.8</v>
      </c>
      <c r="H475" s="108">
        <v>297.2</v>
      </c>
      <c r="I475" s="109">
        <v>342.35</v>
      </c>
      <c r="J475" s="108">
        <v>436.85</v>
      </c>
      <c r="K475" s="126"/>
    </row>
    <row r="476" spans="1:11" ht="13.5" hidden="1">
      <c r="A476" s="41">
        <v>5.9</v>
      </c>
      <c r="B476" s="108">
        <v>19.1</v>
      </c>
      <c r="C476" s="109">
        <v>9</v>
      </c>
      <c r="D476" s="108">
        <v>21.7</v>
      </c>
      <c r="E476" s="109">
        <v>22.96</v>
      </c>
      <c r="F476" s="108">
        <v>79.6</v>
      </c>
      <c r="G476" s="109">
        <v>63.8</v>
      </c>
      <c r="H476" s="108">
        <v>302.3</v>
      </c>
      <c r="I476" s="109">
        <v>348.2</v>
      </c>
      <c r="J476" s="108">
        <v>443.6</v>
      </c>
      <c r="K476" s="126"/>
    </row>
    <row r="477" spans="1:11" ht="13.5" hidden="1">
      <c r="A477" s="41">
        <v>6</v>
      </c>
      <c r="B477" s="108">
        <v>19.8</v>
      </c>
      <c r="C477" s="109">
        <v>9.19</v>
      </c>
      <c r="D477" s="108">
        <v>23.23</v>
      </c>
      <c r="E477" s="109">
        <v>23.99</v>
      </c>
      <c r="F477" s="108">
        <v>81.8</v>
      </c>
      <c r="G477" s="109">
        <v>65</v>
      </c>
      <c r="H477" s="108">
        <v>307.8</v>
      </c>
      <c r="I477" s="109">
        <v>354.66</v>
      </c>
      <c r="J477" s="108">
        <v>459.42</v>
      </c>
      <c r="K477" s="126"/>
    </row>
    <row r="478" spans="1:11" ht="13.5" hidden="1">
      <c r="A478" s="41">
        <v>6.1</v>
      </c>
      <c r="B478" s="108">
        <v>21.1</v>
      </c>
      <c r="C478" s="109">
        <v>9.5</v>
      </c>
      <c r="D478" s="108">
        <v>24.7</v>
      </c>
      <c r="E478" s="109">
        <v>25.6</v>
      </c>
      <c r="F478" s="108">
        <v>85.4</v>
      </c>
      <c r="G478" s="109">
        <v>69.5</v>
      </c>
      <c r="H478" s="108">
        <v>312.9</v>
      </c>
      <c r="I478" s="109">
        <v>360.4</v>
      </c>
      <c r="J478" s="108">
        <v>467.1</v>
      </c>
      <c r="K478" s="126"/>
    </row>
    <row r="479" spans="1:11" ht="13.5" hidden="1">
      <c r="A479" s="41">
        <v>6.19999999999999</v>
      </c>
      <c r="B479" s="108">
        <v>21.3</v>
      </c>
      <c r="C479" s="109">
        <v>9.9</v>
      </c>
      <c r="D479" s="108">
        <v>26.17</v>
      </c>
      <c r="E479" s="109">
        <v>27.21</v>
      </c>
      <c r="F479" s="108">
        <v>89</v>
      </c>
      <c r="G479" s="109">
        <v>74</v>
      </c>
      <c r="H479" s="108">
        <v>318</v>
      </c>
      <c r="I479" s="109">
        <v>366.14</v>
      </c>
      <c r="J479" s="108">
        <v>474.78</v>
      </c>
      <c r="K479" s="126"/>
    </row>
    <row r="480" spans="1:11" ht="13.5" hidden="1">
      <c r="A480" s="41">
        <v>6.29999999999999</v>
      </c>
      <c r="B480" s="108">
        <v>21.5</v>
      </c>
      <c r="C480" s="109">
        <v>10.3</v>
      </c>
      <c r="D480" s="108">
        <v>27.64</v>
      </c>
      <c r="E480" s="109">
        <v>28.82</v>
      </c>
      <c r="F480" s="108">
        <v>92.6</v>
      </c>
      <c r="G480" s="109">
        <v>78.5</v>
      </c>
      <c r="H480" s="108">
        <v>323.1</v>
      </c>
      <c r="I480" s="109">
        <v>371.88</v>
      </c>
      <c r="J480" s="108">
        <v>482.46</v>
      </c>
      <c r="K480" s="126"/>
    </row>
    <row r="481" spans="1:11" ht="13.5" hidden="1">
      <c r="A481" s="41">
        <v>6.39999999999999</v>
      </c>
      <c r="B481" s="108">
        <v>21.7</v>
      </c>
      <c r="C481" s="109">
        <v>10.7</v>
      </c>
      <c r="D481" s="108">
        <v>29.11</v>
      </c>
      <c r="E481" s="109">
        <v>30.43</v>
      </c>
      <c r="F481" s="108">
        <v>96.2</v>
      </c>
      <c r="G481" s="109">
        <v>83</v>
      </c>
      <c r="H481" s="108">
        <v>328.2</v>
      </c>
      <c r="I481" s="109">
        <v>377.62</v>
      </c>
      <c r="J481" s="108">
        <v>490.14</v>
      </c>
      <c r="K481" s="126"/>
    </row>
    <row r="482" spans="1:11" ht="13.5" hidden="1">
      <c r="A482" s="41">
        <v>6.49999999999999</v>
      </c>
      <c r="B482" s="108">
        <v>21.9</v>
      </c>
      <c r="C482" s="109">
        <v>11.1</v>
      </c>
      <c r="D482" s="108">
        <v>30.58</v>
      </c>
      <c r="E482" s="109">
        <v>32.04</v>
      </c>
      <c r="F482" s="108">
        <v>99.8</v>
      </c>
      <c r="G482" s="109">
        <v>87.5</v>
      </c>
      <c r="H482" s="108">
        <v>333.3</v>
      </c>
      <c r="I482" s="109">
        <v>383.36</v>
      </c>
      <c r="J482" s="108">
        <v>497.82</v>
      </c>
      <c r="K482" s="126"/>
    </row>
    <row r="483" spans="1:10" ht="13.5" hidden="1">
      <c r="A483" s="41">
        <v>6.59999999999999</v>
      </c>
      <c r="B483" s="108">
        <v>22.1</v>
      </c>
      <c r="C483" s="109">
        <v>11.4</v>
      </c>
      <c r="D483" s="108">
        <v>32.05</v>
      </c>
      <c r="E483" s="109">
        <v>33.65</v>
      </c>
      <c r="F483" s="108">
        <v>103.4</v>
      </c>
      <c r="G483" s="109">
        <v>92</v>
      </c>
      <c r="H483" s="108">
        <v>338.4</v>
      </c>
      <c r="I483" s="109">
        <v>389.1</v>
      </c>
      <c r="J483" s="108">
        <v>505.5</v>
      </c>
    </row>
    <row r="484" spans="1:10" ht="13.5" hidden="1">
      <c r="A484" s="41">
        <v>6.69999999999999</v>
      </c>
      <c r="B484" s="108">
        <v>22.2</v>
      </c>
      <c r="C484" s="109">
        <v>11.8</v>
      </c>
      <c r="D484" s="108">
        <v>33.52</v>
      </c>
      <c r="E484" s="109">
        <v>35.26</v>
      </c>
      <c r="F484" s="108">
        <v>107</v>
      </c>
      <c r="G484" s="109">
        <v>96.5</v>
      </c>
      <c r="H484" s="108">
        <v>343.5</v>
      </c>
      <c r="I484" s="109">
        <v>394.84</v>
      </c>
      <c r="J484" s="108">
        <v>513.18</v>
      </c>
    </row>
    <row r="485" spans="1:10" ht="13.5" hidden="1">
      <c r="A485" s="41">
        <v>6.79999999999999</v>
      </c>
      <c r="B485" s="108">
        <v>22.3</v>
      </c>
      <c r="C485" s="109">
        <v>12.2</v>
      </c>
      <c r="D485" s="108">
        <v>34.99</v>
      </c>
      <c r="E485" s="109">
        <v>36.87</v>
      </c>
      <c r="F485" s="108">
        <v>110.6</v>
      </c>
      <c r="G485" s="109">
        <v>101</v>
      </c>
      <c r="H485" s="108">
        <v>348.6</v>
      </c>
      <c r="I485" s="109">
        <v>400.58</v>
      </c>
      <c r="J485" s="108">
        <v>520.86</v>
      </c>
    </row>
    <row r="486" spans="1:10" ht="13.5" hidden="1">
      <c r="A486" s="41">
        <v>6.89999999999999</v>
      </c>
      <c r="B486" s="108">
        <v>22.4</v>
      </c>
      <c r="C486" s="109">
        <v>12.6</v>
      </c>
      <c r="D486" s="108">
        <v>36.46</v>
      </c>
      <c r="E486" s="109">
        <v>38.48</v>
      </c>
      <c r="F486" s="108">
        <v>114.2</v>
      </c>
      <c r="G486" s="109">
        <v>105.5</v>
      </c>
      <c r="H486" s="108">
        <v>353.7</v>
      </c>
      <c r="I486" s="109">
        <v>406.32</v>
      </c>
      <c r="J486" s="108">
        <v>528.54</v>
      </c>
    </row>
    <row r="487" spans="1:10" ht="13.5" hidden="1">
      <c r="A487" s="41">
        <v>6.99999999999999</v>
      </c>
      <c r="B487" s="108">
        <v>22.5</v>
      </c>
      <c r="C487" s="109">
        <v>13</v>
      </c>
      <c r="D487" s="108">
        <v>37.8</v>
      </c>
      <c r="E487" s="109">
        <v>39.7</v>
      </c>
      <c r="F487" s="108">
        <v>118</v>
      </c>
      <c r="G487" s="109">
        <v>110</v>
      </c>
      <c r="H487" s="108">
        <v>359.2</v>
      </c>
      <c r="I487" s="109">
        <v>413.77</v>
      </c>
      <c r="J487" s="108">
        <v>535.99</v>
      </c>
    </row>
    <row r="488" spans="1:10" ht="13.5" hidden="1">
      <c r="A488" s="41">
        <v>7.09999999999999</v>
      </c>
      <c r="B488" s="108">
        <v>23.1</v>
      </c>
      <c r="C488" s="109">
        <v>13.6</v>
      </c>
      <c r="D488" s="108">
        <v>39.7</v>
      </c>
      <c r="E488" s="109">
        <v>41.8</v>
      </c>
      <c r="F488" s="108">
        <v>121.7</v>
      </c>
      <c r="G488" s="109">
        <v>113.4</v>
      </c>
      <c r="H488" s="108">
        <v>364.3</v>
      </c>
      <c r="I488" s="109">
        <v>419.6</v>
      </c>
      <c r="J488" s="108">
        <v>543.6</v>
      </c>
    </row>
    <row r="489" spans="1:10" ht="13.5" hidden="1">
      <c r="A489" s="41">
        <v>7.19999999999999</v>
      </c>
      <c r="B489" s="108">
        <v>23.7</v>
      </c>
      <c r="C489" s="109">
        <v>14.2</v>
      </c>
      <c r="D489" s="108">
        <v>41.6</v>
      </c>
      <c r="E489" s="109">
        <v>43.9</v>
      </c>
      <c r="F489" s="108">
        <v>125.4</v>
      </c>
      <c r="G489" s="109">
        <v>116.8</v>
      </c>
      <c r="H489" s="108">
        <v>369.4</v>
      </c>
      <c r="I489" s="109">
        <v>425.43</v>
      </c>
      <c r="J489" s="108">
        <v>551.21</v>
      </c>
    </row>
    <row r="490" spans="1:10" ht="13.5" hidden="1">
      <c r="A490" s="41">
        <v>7.29999999999999</v>
      </c>
      <c r="B490" s="108">
        <v>24.2</v>
      </c>
      <c r="C490" s="109">
        <v>14.8</v>
      </c>
      <c r="D490" s="108">
        <v>43.5</v>
      </c>
      <c r="E490" s="109">
        <v>46</v>
      </c>
      <c r="F490" s="108">
        <v>129.1</v>
      </c>
      <c r="G490" s="109">
        <v>120.2</v>
      </c>
      <c r="H490" s="108">
        <v>374.5</v>
      </c>
      <c r="I490" s="109">
        <v>431.26</v>
      </c>
      <c r="J490" s="108">
        <v>558.82</v>
      </c>
    </row>
    <row r="491" spans="1:10" ht="13.5" hidden="1">
      <c r="A491" s="41">
        <v>7.4</v>
      </c>
      <c r="B491" s="108">
        <v>24.8</v>
      </c>
      <c r="C491" s="109">
        <v>15.3</v>
      </c>
      <c r="D491" s="108">
        <v>45.4</v>
      </c>
      <c r="E491" s="109">
        <v>48.1</v>
      </c>
      <c r="F491" s="108">
        <v>132.8</v>
      </c>
      <c r="G491" s="109">
        <v>123.6</v>
      </c>
      <c r="H491" s="108">
        <v>379.6</v>
      </c>
      <c r="I491" s="109">
        <v>437.09</v>
      </c>
      <c r="J491" s="108">
        <v>566.43</v>
      </c>
    </row>
    <row r="492" spans="1:11" ht="13.5" hidden="1">
      <c r="A492" s="41">
        <v>7.49999999999999</v>
      </c>
      <c r="B492" s="108">
        <v>25.4</v>
      </c>
      <c r="C492" s="109">
        <v>15.9</v>
      </c>
      <c r="D492" s="108">
        <v>47.3</v>
      </c>
      <c r="E492" s="109">
        <v>50.2</v>
      </c>
      <c r="F492" s="108">
        <v>136.5</v>
      </c>
      <c r="G492" s="109">
        <v>127</v>
      </c>
      <c r="H492" s="108">
        <v>384.7</v>
      </c>
      <c r="I492" s="109">
        <v>442.92</v>
      </c>
      <c r="J492" s="108">
        <v>574.04</v>
      </c>
      <c r="K492" s="41"/>
    </row>
    <row r="493" spans="1:11" ht="13.5" hidden="1">
      <c r="A493" s="41">
        <v>7.59999999999999</v>
      </c>
      <c r="B493" s="108">
        <v>26</v>
      </c>
      <c r="C493" s="109">
        <v>16.5</v>
      </c>
      <c r="D493" s="108">
        <v>49.2</v>
      </c>
      <c r="E493" s="109">
        <v>52.3</v>
      </c>
      <c r="F493" s="108">
        <v>140.2</v>
      </c>
      <c r="G493" s="109">
        <v>130.4</v>
      </c>
      <c r="H493" s="108">
        <v>389.8</v>
      </c>
      <c r="I493" s="109">
        <v>448.75</v>
      </c>
      <c r="J493" s="108">
        <v>581.65</v>
      </c>
      <c r="K493" s="41"/>
    </row>
    <row r="494" spans="1:11" ht="13.5" hidden="1">
      <c r="A494" s="41">
        <v>7.69999999999999</v>
      </c>
      <c r="B494" s="108">
        <v>26.6</v>
      </c>
      <c r="C494" s="109">
        <v>17.1</v>
      </c>
      <c r="D494" s="108">
        <v>51.1</v>
      </c>
      <c r="E494" s="109">
        <v>54.4</v>
      </c>
      <c r="F494" s="108">
        <v>143.9</v>
      </c>
      <c r="G494" s="109">
        <v>133.8</v>
      </c>
      <c r="H494" s="108">
        <v>394.9</v>
      </c>
      <c r="I494" s="109">
        <v>454.58</v>
      </c>
      <c r="J494" s="108">
        <v>589.26</v>
      </c>
      <c r="K494" s="41"/>
    </row>
    <row r="495" spans="1:11" ht="13.5" hidden="1">
      <c r="A495" s="41">
        <v>7.79999999999999</v>
      </c>
      <c r="B495" s="108">
        <v>27.3</v>
      </c>
      <c r="C495" s="109">
        <v>17.8</v>
      </c>
      <c r="D495" s="108">
        <v>53</v>
      </c>
      <c r="E495" s="109">
        <v>56.5</v>
      </c>
      <c r="F495" s="108">
        <v>147.6</v>
      </c>
      <c r="G495" s="109">
        <v>137.2</v>
      </c>
      <c r="H495" s="108">
        <v>400</v>
      </c>
      <c r="I495" s="109">
        <v>460.41</v>
      </c>
      <c r="J495" s="108">
        <v>596.87</v>
      </c>
      <c r="K495" s="41"/>
    </row>
    <row r="496" spans="1:11" ht="13.5" hidden="1">
      <c r="A496" s="41">
        <v>7.89999999999999</v>
      </c>
      <c r="B496" s="108">
        <v>28</v>
      </c>
      <c r="C496" s="109">
        <v>18.5</v>
      </c>
      <c r="D496" s="108">
        <v>54.9000000000001</v>
      </c>
      <c r="E496" s="109">
        <v>58.5999999999999</v>
      </c>
      <c r="F496" s="108">
        <v>151.3</v>
      </c>
      <c r="G496" s="109">
        <v>140.6</v>
      </c>
      <c r="H496" s="108">
        <v>405.1</v>
      </c>
      <c r="I496" s="109">
        <v>466.24</v>
      </c>
      <c r="J496" s="108">
        <v>604.48</v>
      </c>
      <c r="K496" s="41"/>
    </row>
    <row r="497" spans="1:11" ht="13.5" hidden="1">
      <c r="A497" s="41">
        <v>7.99999999999999</v>
      </c>
      <c r="B497" s="108">
        <v>29</v>
      </c>
      <c r="C497" s="109">
        <v>19.3</v>
      </c>
      <c r="D497" s="108">
        <v>56.8</v>
      </c>
      <c r="E497" s="109">
        <v>61.1</v>
      </c>
      <c r="F497" s="108">
        <v>155</v>
      </c>
      <c r="G497" s="109">
        <v>144</v>
      </c>
      <c r="H497" s="108">
        <v>410.5</v>
      </c>
      <c r="I497" s="109">
        <v>472.88</v>
      </c>
      <c r="J497" s="108">
        <v>612.56</v>
      </c>
      <c r="K497" s="41"/>
    </row>
    <row r="498" spans="1:11" ht="13.5" hidden="1">
      <c r="A498" s="41">
        <v>8.09999999999999</v>
      </c>
      <c r="B498" s="108">
        <v>29.4</v>
      </c>
      <c r="C498" s="109">
        <v>20</v>
      </c>
      <c r="D498" s="108">
        <v>58.5</v>
      </c>
      <c r="E498" s="109">
        <v>63.5</v>
      </c>
      <c r="F498" s="108">
        <v>157.6</v>
      </c>
      <c r="G498" s="109">
        <v>147.1</v>
      </c>
      <c r="H498" s="108">
        <v>415.7</v>
      </c>
      <c r="I498" s="109">
        <v>478.7</v>
      </c>
      <c r="J498" s="108">
        <v>620.3</v>
      </c>
      <c r="K498" s="41"/>
    </row>
    <row r="499" spans="1:11" ht="13.5" hidden="1">
      <c r="A499" s="41">
        <v>8.19999999999999</v>
      </c>
      <c r="B499" s="108">
        <v>29.8</v>
      </c>
      <c r="C499" s="109">
        <v>20.8</v>
      </c>
      <c r="D499" s="108">
        <v>60.2</v>
      </c>
      <c r="E499" s="109">
        <v>65.9</v>
      </c>
      <c r="F499" s="108">
        <v>160.2</v>
      </c>
      <c r="G499" s="109">
        <v>150.2</v>
      </c>
      <c r="H499" s="108">
        <v>420.9</v>
      </c>
      <c r="I499" s="109">
        <v>484.52</v>
      </c>
      <c r="J499" s="108">
        <v>628.04</v>
      </c>
      <c r="K499" s="41"/>
    </row>
    <row r="500" spans="1:11" ht="13.5" hidden="1">
      <c r="A500" s="41">
        <v>8.29999999999999</v>
      </c>
      <c r="B500" s="108">
        <v>30.3</v>
      </c>
      <c r="C500" s="109">
        <v>21.5</v>
      </c>
      <c r="D500" s="108">
        <v>61.9</v>
      </c>
      <c r="E500" s="109">
        <v>68.3</v>
      </c>
      <c r="F500" s="108">
        <v>162.8</v>
      </c>
      <c r="G500" s="109">
        <v>153.3</v>
      </c>
      <c r="H500" s="108">
        <v>426.1</v>
      </c>
      <c r="I500" s="109">
        <v>490.34</v>
      </c>
      <c r="J500" s="108">
        <v>635.78</v>
      </c>
      <c r="K500" s="41"/>
    </row>
    <row r="501" spans="1:11" ht="13.5" hidden="1">
      <c r="A501" s="41">
        <v>8.39999999999999</v>
      </c>
      <c r="B501" s="108">
        <v>30.7</v>
      </c>
      <c r="C501" s="109">
        <v>22.3</v>
      </c>
      <c r="D501" s="108">
        <v>63.6</v>
      </c>
      <c r="E501" s="109">
        <v>70.7</v>
      </c>
      <c r="F501" s="108">
        <v>165.4</v>
      </c>
      <c r="G501" s="109">
        <v>156.4</v>
      </c>
      <c r="H501" s="108">
        <v>431.3</v>
      </c>
      <c r="I501" s="109">
        <v>496.16</v>
      </c>
      <c r="J501" s="108">
        <v>643.52</v>
      </c>
      <c r="K501" s="41"/>
    </row>
    <row r="502" spans="1:11" ht="13.5" hidden="1">
      <c r="A502" s="41">
        <v>8.49999999999999</v>
      </c>
      <c r="B502" s="108">
        <v>31</v>
      </c>
      <c r="C502" s="109">
        <v>23</v>
      </c>
      <c r="D502" s="108">
        <v>65.3</v>
      </c>
      <c r="E502" s="109">
        <v>73.1</v>
      </c>
      <c r="F502" s="108">
        <v>168</v>
      </c>
      <c r="G502" s="109">
        <v>159.5</v>
      </c>
      <c r="H502" s="108">
        <v>436.5</v>
      </c>
      <c r="I502" s="109">
        <v>501.98</v>
      </c>
      <c r="J502" s="108">
        <v>651.26</v>
      </c>
      <c r="K502" s="41"/>
    </row>
    <row r="503" spans="1:11" ht="13.5" hidden="1">
      <c r="A503" s="41">
        <v>8.59999999999999</v>
      </c>
      <c r="B503" s="108">
        <v>31.4</v>
      </c>
      <c r="C503" s="109">
        <v>23.8</v>
      </c>
      <c r="D503" s="108">
        <v>67</v>
      </c>
      <c r="E503" s="109">
        <v>75.5</v>
      </c>
      <c r="F503" s="108">
        <v>170.6</v>
      </c>
      <c r="G503" s="109">
        <v>162.6</v>
      </c>
      <c r="H503" s="108">
        <v>441.7</v>
      </c>
      <c r="I503" s="109">
        <v>507.8</v>
      </c>
      <c r="J503" s="108">
        <v>659</v>
      </c>
      <c r="K503" s="126"/>
    </row>
    <row r="504" spans="1:11" ht="13.5" hidden="1">
      <c r="A504" s="41">
        <v>8.69999999999999</v>
      </c>
      <c r="B504" s="108">
        <v>31.8</v>
      </c>
      <c r="C504" s="109">
        <v>24.6</v>
      </c>
      <c r="D504" s="108">
        <v>68.7</v>
      </c>
      <c r="E504" s="109">
        <v>77.9</v>
      </c>
      <c r="F504" s="108">
        <v>173.2</v>
      </c>
      <c r="G504" s="109">
        <v>165.7</v>
      </c>
      <c r="H504" s="108">
        <v>446.9</v>
      </c>
      <c r="I504" s="109">
        <v>513.62</v>
      </c>
      <c r="J504" s="108">
        <v>666.74</v>
      </c>
      <c r="K504" s="126"/>
    </row>
    <row r="505" spans="1:11" ht="13.5" hidden="1">
      <c r="A505" s="41">
        <v>8.79999999999999</v>
      </c>
      <c r="B505" s="108">
        <v>32.2</v>
      </c>
      <c r="C505" s="109">
        <v>25.4</v>
      </c>
      <c r="D505" s="108">
        <v>70.4</v>
      </c>
      <c r="E505" s="109">
        <v>80.3</v>
      </c>
      <c r="F505" s="108">
        <v>175.8</v>
      </c>
      <c r="G505" s="109">
        <v>168.8</v>
      </c>
      <c r="H505" s="108">
        <v>452.1</v>
      </c>
      <c r="I505" s="109">
        <v>519.44</v>
      </c>
      <c r="J505" s="108">
        <v>674.48</v>
      </c>
      <c r="K505" s="126"/>
    </row>
    <row r="506" spans="1:11" ht="13.5" hidden="1">
      <c r="A506" s="41">
        <v>8.89999999999999</v>
      </c>
      <c r="B506" s="108">
        <v>32.6</v>
      </c>
      <c r="C506" s="109">
        <v>26.2</v>
      </c>
      <c r="D506" s="108">
        <v>72.1</v>
      </c>
      <c r="E506" s="109">
        <v>82.7</v>
      </c>
      <c r="F506" s="108">
        <v>178.4</v>
      </c>
      <c r="G506" s="109">
        <v>171.9</v>
      </c>
      <c r="H506" s="108">
        <v>457.3</v>
      </c>
      <c r="I506" s="109">
        <v>525.26</v>
      </c>
      <c r="J506" s="108">
        <v>682.22</v>
      </c>
      <c r="K506" s="126"/>
    </row>
    <row r="507" spans="1:11" ht="13.5" hidden="1">
      <c r="A507" s="41">
        <v>8.99999999999998</v>
      </c>
      <c r="B507" s="108">
        <v>33.5</v>
      </c>
      <c r="C507" s="109">
        <v>27.4</v>
      </c>
      <c r="D507" s="108">
        <v>74.3</v>
      </c>
      <c r="E507" s="109">
        <v>85.4</v>
      </c>
      <c r="F507" s="108">
        <v>181</v>
      </c>
      <c r="G507" s="109">
        <v>175</v>
      </c>
      <c r="H507" s="108">
        <v>461.9</v>
      </c>
      <c r="I507" s="109">
        <v>531.99</v>
      </c>
      <c r="J507" s="108">
        <v>689.13</v>
      </c>
      <c r="K507" s="126"/>
    </row>
    <row r="508" spans="1:10" ht="13.5" hidden="1">
      <c r="A508" s="41">
        <v>9.09999999999998</v>
      </c>
      <c r="B508" s="108">
        <v>33.7</v>
      </c>
      <c r="C508" s="109">
        <v>28.3</v>
      </c>
      <c r="D508" s="108">
        <v>75.3</v>
      </c>
      <c r="E508" s="109">
        <v>87.3</v>
      </c>
      <c r="F508" s="108">
        <v>182.8</v>
      </c>
      <c r="G508" s="109">
        <v>181.5</v>
      </c>
      <c r="H508" s="108">
        <v>466</v>
      </c>
      <c r="I508" s="109">
        <v>536.9</v>
      </c>
      <c r="J508" s="108">
        <v>696.7</v>
      </c>
    </row>
    <row r="509" spans="1:10" ht="13.5" hidden="1">
      <c r="A509" s="41">
        <v>9.19999999999998</v>
      </c>
      <c r="B509" s="108">
        <v>33.9</v>
      </c>
      <c r="C509" s="109">
        <v>29.2</v>
      </c>
      <c r="D509" s="108">
        <v>76.3</v>
      </c>
      <c r="E509" s="109">
        <v>89.2</v>
      </c>
      <c r="F509" s="108">
        <v>184.6</v>
      </c>
      <c r="G509" s="109">
        <v>188</v>
      </c>
      <c r="H509" s="108">
        <v>470.1</v>
      </c>
      <c r="I509" s="109">
        <v>541.81</v>
      </c>
      <c r="J509" s="108">
        <v>704.27</v>
      </c>
    </row>
    <row r="510" spans="1:10" ht="13.5" hidden="1">
      <c r="A510" s="41">
        <v>9.29999999999998</v>
      </c>
      <c r="B510" s="108">
        <v>34.1</v>
      </c>
      <c r="C510" s="109">
        <v>30.1</v>
      </c>
      <c r="D510" s="108">
        <v>77.3</v>
      </c>
      <c r="E510" s="109">
        <v>91.1</v>
      </c>
      <c r="F510" s="108">
        <v>186.4</v>
      </c>
      <c r="G510" s="109">
        <v>194.5</v>
      </c>
      <c r="H510" s="108">
        <v>474.2</v>
      </c>
      <c r="I510" s="109">
        <v>546.72</v>
      </c>
      <c r="J510" s="108">
        <v>711.84</v>
      </c>
    </row>
    <row r="511" spans="1:10" ht="13.5" hidden="1">
      <c r="A511" s="41">
        <v>9.39999999999998</v>
      </c>
      <c r="B511" s="108">
        <v>34.3</v>
      </c>
      <c r="C511" s="109">
        <v>31</v>
      </c>
      <c r="D511" s="108">
        <v>78.3</v>
      </c>
      <c r="E511" s="109">
        <v>93</v>
      </c>
      <c r="F511" s="108">
        <v>188.2</v>
      </c>
      <c r="G511" s="109">
        <v>201</v>
      </c>
      <c r="H511" s="108">
        <v>478.3</v>
      </c>
      <c r="I511" s="109">
        <v>551.63</v>
      </c>
      <c r="J511" s="108">
        <v>719.41</v>
      </c>
    </row>
    <row r="512" spans="1:10" ht="13.5" hidden="1">
      <c r="A512" s="41">
        <v>9.49999999999998</v>
      </c>
      <c r="B512" s="108">
        <v>34.5</v>
      </c>
      <c r="C512" s="109">
        <v>31.9</v>
      </c>
      <c r="D512" s="108">
        <v>79.3</v>
      </c>
      <c r="E512" s="109">
        <v>94.9</v>
      </c>
      <c r="F512" s="108">
        <v>190</v>
      </c>
      <c r="G512" s="109">
        <v>207.5</v>
      </c>
      <c r="H512" s="108">
        <v>482.4</v>
      </c>
      <c r="I512" s="109">
        <v>556.54</v>
      </c>
      <c r="J512" s="108">
        <v>726.98</v>
      </c>
    </row>
    <row r="513" spans="1:10" ht="13.5" hidden="1">
      <c r="A513" s="41">
        <v>9.59999999999998</v>
      </c>
      <c r="B513" s="108">
        <v>34.7</v>
      </c>
      <c r="C513" s="109">
        <v>32.8</v>
      </c>
      <c r="D513" s="108">
        <v>80.3</v>
      </c>
      <c r="E513" s="109">
        <v>96.7999999999999</v>
      </c>
      <c r="F513" s="108">
        <v>191.8</v>
      </c>
      <c r="G513" s="109">
        <v>214</v>
      </c>
      <c r="H513" s="108">
        <v>486.5</v>
      </c>
      <c r="I513" s="109">
        <v>561.45</v>
      </c>
      <c r="J513" s="108">
        <v>734.55</v>
      </c>
    </row>
    <row r="514" spans="1:10" ht="13.5" hidden="1">
      <c r="A514" s="41">
        <v>9.69999999999998</v>
      </c>
      <c r="B514" s="108">
        <v>34.9</v>
      </c>
      <c r="C514" s="109">
        <v>33.7</v>
      </c>
      <c r="D514" s="108">
        <v>81.3</v>
      </c>
      <c r="E514" s="109">
        <v>98.6999999999999</v>
      </c>
      <c r="F514" s="108">
        <v>193.6</v>
      </c>
      <c r="G514" s="109">
        <v>220.5</v>
      </c>
      <c r="H514" s="108">
        <v>490.6</v>
      </c>
      <c r="I514" s="109">
        <v>566.36</v>
      </c>
      <c r="J514" s="108">
        <v>742.12</v>
      </c>
    </row>
    <row r="515" spans="1:10" ht="13.5" hidden="1">
      <c r="A515" s="41">
        <v>9.79999999999998</v>
      </c>
      <c r="B515" s="108">
        <v>35.1</v>
      </c>
      <c r="C515" s="109">
        <v>34.6</v>
      </c>
      <c r="D515" s="108">
        <v>82.3</v>
      </c>
      <c r="E515" s="109">
        <v>100.6</v>
      </c>
      <c r="F515" s="108">
        <v>195.4</v>
      </c>
      <c r="G515" s="109">
        <v>227</v>
      </c>
      <c r="H515" s="108">
        <v>494.7</v>
      </c>
      <c r="I515" s="109">
        <v>571.27</v>
      </c>
      <c r="J515" s="108">
        <v>749.69</v>
      </c>
    </row>
    <row r="516" spans="1:10" ht="13.5" hidden="1">
      <c r="A516" s="41">
        <v>9.89999999999998</v>
      </c>
      <c r="B516" s="108">
        <v>35.3</v>
      </c>
      <c r="C516" s="109">
        <v>35.5</v>
      </c>
      <c r="D516" s="108">
        <v>83.3</v>
      </c>
      <c r="E516" s="109">
        <v>102.5</v>
      </c>
      <c r="F516" s="108">
        <v>197.2</v>
      </c>
      <c r="G516" s="109">
        <v>233.5</v>
      </c>
      <c r="H516" s="108">
        <v>498.8</v>
      </c>
      <c r="I516" s="109">
        <v>576.18</v>
      </c>
      <c r="J516" s="108">
        <v>757.26</v>
      </c>
    </row>
    <row r="517" spans="1:10" ht="13.5" hidden="1">
      <c r="A517" s="41">
        <v>9.99999999999998</v>
      </c>
      <c r="B517" s="108">
        <v>35.5</v>
      </c>
      <c r="C517" s="109">
        <v>36.6</v>
      </c>
      <c r="D517" s="108">
        <v>84.9</v>
      </c>
      <c r="E517" s="109">
        <v>104.4</v>
      </c>
      <c r="F517" s="108">
        <v>199</v>
      </c>
      <c r="G517" s="109">
        <v>240</v>
      </c>
      <c r="H517" s="108">
        <v>513.2</v>
      </c>
      <c r="I517" s="109">
        <v>591.1</v>
      </c>
      <c r="J517" s="108">
        <v>765.7</v>
      </c>
    </row>
    <row r="518" spans="1:11" ht="13.5" hidden="1">
      <c r="A518" s="41">
        <v>10.1</v>
      </c>
      <c r="B518" s="108">
        <v>35.6</v>
      </c>
      <c r="C518" s="109">
        <v>37.6</v>
      </c>
      <c r="D518" s="108">
        <v>85.7</v>
      </c>
      <c r="E518" s="109">
        <v>105.9</v>
      </c>
      <c r="F518" s="108">
        <v>200.8</v>
      </c>
      <c r="G518" s="109">
        <v>246.1</v>
      </c>
      <c r="H518" s="108">
        <v>518.3</v>
      </c>
      <c r="I518" s="109">
        <v>597</v>
      </c>
      <c r="J518" s="108">
        <v>773.3</v>
      </c>
      <c r="K518" s="41"/>
    </row>
    <row r="519" spans="1:11" ht="13.5" hidden="1">
      <c r="A519" s="41">
        <v>10.2</v>
      </c>
      <c r="B519" s="108">
        <v>35.7</v>
      </c>
      <c r="C519" s="109">
        <v>38.5</v>
      </c>
      <c r="D519" s="108">
        <v>86.5</v>
      </c>
      <c r="E519" s="109">
        <v>107.4</v>
      </c>
      <c r="F519" s="108">
        <v>202.6</v>
      </c>
      <c r="G519" s="109">
        <v>252.2</v>
      </c>
      <c r="H519" s="108">
        <v>523.4</v>
      </c>
      <c r="I519" s="109">
        <v>602.9</v>
      </c>
      <c r="J519" s="108">
        <v>780.9</v>
      </c>
      <c r="K519" s="41"/>
    </row>
    <row r="520" spans="1:11" ht="13.5" hidden="1">
      <c r="A520" s="41">
        <v>10.3</v>
      </c>
      <c r="B520" s="108">
        <v>35.8</v>
      </c>
      <c r="C520" s="127">
        <v>39.4666666666667</v>
      </c>
      <c r="D520" s="108">
        <v>87.3</v>
      </c>
      <c r="E520" s="109">
        <v>108.9</v>
      </c>
      <c r="F520" s="108">
        <v>204.4</v>
      </c>
      <c r="G520" s="109">
        <v>258.3</v>
      </c>
      <c r="H520" s="108">
        <v>528.5</v>
      </c>
      <c r="I520" s="109">
        <v>608.8</v>
      </c>
      <c r="J520" s="108">
        <v>788.5</v>
      </c>
      <c r="K520" s="41"/>
    </row>
    <row r="521" spans="1:11" ht="13.5" hidden="1">
      <c r="A521" s="41">
        <v>10.4</v>
      </c>
      <c r="B521" s="108">
        <v>35.9</v>
      </c>
      <c r="C521" s="127">
        <v>40.4166666666667</v>
      </c>
      <c r="D521" s="108">
        <v>88.1</v>
      </c>
      <c r="E521" s="109">
        <v>110.4</v>
      </c>
      <c r="F521" s="108">
        <v>206.2</v>
      </c>
      <c r="G521" s="109">
        <v>264.4</v>
      </c>
      <c r="H521" s="108">
        <v>533.6</v>
      </c>
      <c r="I521" s="109">
        <v>614.7</v>
      </c>
      <c r="J521" s="108">
        <v>796.1</v>
      </c>
      <c r="K521" s="41"/>
    </row>
    <row r="522" spans="1:11" ht="13.5" hidden="1">
      <c r="A522" s="41">
        <v>10.5</v>
      </c>
      <c r="B522" s="108">
        <v>36</v>
      </c>
      <c r="C522" s="127">
        <v>41.3666666666667</v>
      </c>
      <c r="D522" s="108">
        <v>88.9</v>
      </c>
      <c r="E522" s="109">
        <v>111.9</v>
      </c>
      <c r="F522" s="108">
        <v>208</v>
      </c>
      <c r="G522" s="109">
        <v>270.5</v>
      </c>
      <c r="H522" s="108">
        <v>538.7</v>
      </c>
      <c r="I522" s="109">
        <v>620.6</v>
      </c>
      <c r="J522" s="108">
        <v>803.7</v>
      </c>
      <c r="K522" s="41"/>
    </row>
    <row r="523" spans="1:11" ht="13.5" hidden="1">
      <c r="A523" s="41">
        <v>10.6</v>
      </c>
      <c r="B523" s="108">
        <v>36.1</v>
      </c>
      <c r="C523" s="127">
        <v>42.3166666666667</v>
      </c>
      <c r="D523" s="108">
        <v>89.7</v>
      </c>
      <c r="E523" s="109">
        <v>113.4</v>
      </c>
      <c r="F523" s="108">
        <v>209.8</v>
      </c>
      <c r="G523" s="109">
        <v>276.6</v>
      </c>
      <c r="H523" s="108">
        <v>543.799999999999</v>
      </c>
      <c r="I523" s="109">
        <v>626.5</v>
      </c>
      <c r="J523" s="108">
        <v>811.299999999999</v>
      </c>
      <c r="K523" s="41"/>
    </row>
    <row r="524" spans="1:11" ht="13.5" hidden="1">
      <c r="A524" s="41">
        <v>10.7</v>
      </c>
      <c r="B524" s="108">
        <v>36.2</v>
      </c>
      <c r="C524" s="127">
        <v>43.2666666666667</v>
      </c>
      <c r="D524" s="108">
        <v>90.5</v>
      </c>
      <c r="E524" s="109">
        <v>114.9</v>
      </c>
      <c r="F524" s="108">
        <v>211.6</v>
      </c>
      <c r="G524" s="109">
        <v>282.7</v>
      </c>
      <c r="H524" s="108">
        <v>548.899999999999</v>
      </c>
      <c r="I524" s="109">
        <v>632.4</v>
      </c>
      <c r="J524" s="108">
        <v>818.899999999999</v>
      </c>
      <c r="K524" s="41"/>
    </row>
    <row r="525" spans="1:11" ht="13.5" hidden="1">
      <c r="A525" s="41">
        <v>10.8</v>
      </c>
      <c r="B525" s="108">
        <v>36.3</v>
      </c>
      <c r="C525" s="127">
        <v>44.2166666666667</v>
      </c>
      <c r="D525" s="108">
        <v>91.3</v>
      </c>
      <c r="E525" s="109">
        <v>116.4</v>
      </c>
      <c r="F525" s="108">
        <v>213.4</v>
      </c>
      <c r="G525" s="109">
        <v>288.8</v>
      </c>
      <c r="H525" s="108">
        <v>553.999999999999</v>
      </c>
      <c r="I525" s="109">
        <v>638.3</v>
      </c>
      <c r="J525" s="108">
        <v>826.499999999999</v>
      </c>
      <c r="K525" s="41"/>
    </row>
    <row r="526" spans="1:11" ht="13.5" hidden="1">
      <c r="A526" s="41">
        <v>10.9</v>
      </c>
      <c r="B526" s="108">
        <v>36.4</v>
      </c>
      <c r="C526" s="127">
        <v>45.1666666666667</v>
      </c>
      <c r="D526" s="108">
        <v>92.1</v>
      </c>
      <c r="E526" s="109">
        <v>117.9</v>
      </c>
      <c r="F526" s="108">
        <v>215.2</v>
      </c>
      <c r="G526" s="109">
        <v>294.9</v>
      </c>
      <c r="H526" s="108">
        <v>559.099999999999</v>
      </c>
      <c r="I526" s="109">
        <v>644.2</v>
      </c>
      <c r="J526" s="108">
        <v>834.099999999999</v>
      </c>
      <c r="K526" s="41"/>
    </row>
    <row r="527" spans="1:11" ht="13.5" hidden="1">
      <c r="A527" s="41">
        <v>11</v>
      </c>
      <c r="B527" s="108">
        <v>36.5</v>
      </c>
      <c r="C527" s="109">
        <v>45.6</v>
      </c>
      <c r="D527" s="108">
        <v>93.1</v>
      </c>
      <c r="E527" s="109">
        <v>119.9</v>
      </c>
      <c r="F527" s="108">
        <v>217</v>
      </c>
      <c r="G527" s="109">
        <v>301</v>
      </c>
      <c r="H527" s="108">
        <v>564.6</v>
      </c>
      <c r="I527" s="109">
        <v>650.21</v>
      </c>
      <c r="J527" s="108">
        <v>842.27</v>
      </c>
      <c r="K527" s="41"/>
    </row>
    <row r="528" spans="1:11" ht="13.5" hidden="1">
      <c r="A528" s="41">
        <v>11.1</v>
      </c>
      <c r="B528" s="108">
        <v>36.6</v>
      </c>
      <c r="C528" s="109">
        <v>46.2</v>
      </c>
      <c r="D528" s="108">
        <v>93.7</v>
      </c>
      <c r="E528" s="109">
        <v>121</v>
      </c>
      <c r="F528" s="108">
        <v>219.6</v>
      </c>
      <c r="G528" s="109">
        <v>301.9</v>
      </c>
      <c r="H528" s="108">
        <v>569.7</v>
      </c>
      <c r="I528" s="109">
        <v>656.1</v>
      </c>
      <c r="J528" s="108">
        <v>848.89</v>
      </c>
      <c r="K528" s="41"/>
    </row>
    <row r="529" spans="1:11" ht="13.5" hidden="1">
      <c r="A529" s="41">
        <v>11.2</v>
      </c>
      <c r="B529" s="108">
        <v>36.8</v>
      </c>
      <c r="C529" s="109">
        <v>46.8</v>
      </c>
      <c r="D529" s="108">
        <v>94.3</v>
      </c>
      <c r="E529" s="109">
        <v>122.1</v>
      </c>
      <c r="F529" s="108">
        <v>222.2</v>
      </c>
      <c r="G529" s="109">
        <v>302.8</v>
      </c>
      <c r="H529" s="108">
        <v>574.8</v>
      </c>
      <c r="I529" s="109">
        <v>661.99</v>
      </c>
      <c r="J529" s="108">
        <v>855.51</v>
      </c>
      <c r="K529" s="41"/>
    </row>
    <row r="530" spans="1:11" ht="13.5" hidden="1">
      <c r="A530" s="41">
        <v>11.3</v>
      </c>
      <c r="B530" s="108">
        <v>36.9</v>
      </c>
      <c r="C530" s="109">
        <v>47.4</v>
      </c>
      <c r="D530" s="108">
        <v>94.9</v>
      </c>
      <c r="E530" s="109">
        <v>123.2</v>
      </c>
      <c r="F530" s="108">
        <v>224.8</v>
      </c>
      <c r="G530" s="109">
        <v>303.7</v>
      </c>
      <c r="H530" s="108">
        <v>579.9</v>
      </c>
      <c r="I530" s="109">
        <v>667.88</v>
      </c>
      <c r="J530" s="108">
        <v>862.13</v>
      </c>
      <c r="K530" s="41"/>
    </row>
    <row r="531" spans="1:11" ht="13.5" hidden="1">
      <c r="A531" s="41">
        <v>11.4</v>
      </c>
      <c r="B531" s="108">
        <v>37.2</v>
      </c>
      <c r="C531" s="109">
        <v>48</v>
      </c>
      <c r="D531" s="108">
        <v>95.5</v>
      </c>
      <c r="E531" s="109">
        <v>124.3</v>
      </c>
      <c r="F531" s="108">
        <v>227.4</v>
      </c>
      <c r="G531" s="109">
        <v>304.6</v>
      </c>
      <c r="H531" s="108">
        <v>585</v>
      </c>
      <c r="I531" s="109">
        <v>673.77</v>
      </c>
      <c r="J531" s="108">
        <v>868.75</v>
      </c>
      <c r="K531" s="41"/>
    </row>
    <row r="532" spans="1:11" ht="13.5" hidden="1">
      <c r="A532" s="41">
        <v>11.5</v>
      </c>
      <c r="B532" s="108">
        <v>37.4</v>
      </c>
      <c r="C532" s="109">
        <v>48.6</v>
      </c>
      <c r="D532" s="108">
        <v>96.1</v>
      </c>
      <c r="E532" s="109">
        <v>125.4</v>
      </c>
      <c r="F532" s="108">
        <v>230</v>
      </c>
      <c r="G532" s="109">
        <v>305.5</v>
      </c>
      <c r="H532" s="108">
        <v>590.1</v>
      </c>
      <c r="I532" s="109">
        <v>679.66</v>
      </c>
      <c r="J532" s="108">
        <v>875.37</v>
      </c>
      <c r="K532" s="41"/>
    </row>
    <row r="533" spans="1:11" ht="13.5" hidden="1">
      <c r="A533" s="41">
        <v>11.6</v>
      </c>
      <c r="B533" s="108">
        <v>37.5</v>
      </c>
      <c r="C533" s="109">
        <v>49.2</v>
      </c>
      <c r="D533" s="108">
        <v>96.7</v>
      </c>
      <c r="E533" s="109">
        <v>126.5</v>
      </c>
      <c r="F533" s="108">
        <v>232.6</v>
      </c>
      <c r="G533" s="109">
        <v>306.4</v>
      </c>
      <c r="H533" s="108">
        <v>595.2</v>
      </c>
      <c r="I533" s="109">
        <v>685.55</v>
      </c>
      <c r="J533" s="108">
        <v>881.99</v>
      </c>
      <c r="K533" s="41"/>
    </row>
    <row r="534" spans="1:11" ht="13.5" hidden="1">
      <c r="A534" s="41">
        <v>11.7</v>
      </c>
      <c r="B534" s="108">
        <v>37.7</v>
      </c>
      <c r="C534" s="109">
        <v>49.8</v>
      </c>
      <c r="D534" s="108">
        <v>97.3000000000001</v>
      </c>
      <c r="E534" s="109">
        <v>127.6</v>
      </c>
      <c r="F534" s="108">
        <v>235.2</v>
      </c>
      <c r="G534" s="109">
        <v>307.3</v>
      </c>
      <c r="H534" s="108">
        <v>600.3</v>
      </c>
      <c r="I534" s="109">
        <v>691.44</v>
      </c>
      <c r="J534" s="108">
        <v>888.61</v>
      </c>
      <c r="K534" s="41"/>
    </row>
    <row r="535" spans="1:11" ht="13.5" hidden="1">
      <c r="A535" s="41">
        <v>11.8</v>
      </c>
      <c r="B535" s="108">
        <v>37.8</v>
      </c>
      <c r="C535" s="109">
        <v>50.4</v>
      </c>
      <c r="D535" s="108">
        <v>97.9000000000001</v>
      </c>
      <c r="E535" s="109">
        <v>128.7</v>
      </c>
      <c r="F535" s="108">
        <v>237.8</v>
      </c>
      <c r="G535" s="109">
        <v>308.2</v>
      </c>
      <c r="H535" s="108">
        <v>605.4</v>
      </c>
      <c r="I535" s="109">
        <v>697.33</v>
      </c>
      <c r="J535" s="108">
        <v>895.23</v>
      </c>
      <c r="K535" s="41"/>
    </row>
    <row r="536" spans="1:11" ht="13.5" hidden="1">
      <c r="A536" s="41">
        <v>11.9</v>
      </c>
      <c r="B536" s="108">
        <v>37.9</v>
      </c>
      <c r="C536" s="109">
        <v>51</v>
      </c>
      <c r="D536" s="108">
        <v>98.5000000000001</v>
      </c>
      <c r="E536" s="109">
        <v>129.8</v>
      </c>
      <c r="F536" s="108">
        <v>240.4</v>
      </c>
      <c r="G536" s="109">
        <v>309.1</v>
      </c>
      <c r="H536" s="108">
        <v>610.5</v>
      </c>
      <c r="I536" s="109">
        <v>703.22</v>
      </c>
      <c r="J536" s="108">
        <v>901.85</v>
      </c>
      <c r="K536" s="126"/>
    </row>
    <row r="537" spans="1:11" ht="13.5" hidden="1">
      <c r="A537" s="41">
        <v>12</v>
      </c>
      <c r="B537" s="108">
        <v>38</v>
      </c>
      <c r="C537" s="109">
        <v>52.5</v>
      </c>
      <c r="D537" s="108">
        <v>99.3</v>
      </c>
      <c r="E537" s="109">
        <v>131.7</v>
      </c>
      <c r="F537" s="108">
        <v>243</v>
      </c>
      <c r="G537" s="109">
        <v>310</v>
      </c>
      <c r="H537" s="108">
        <v>616</v>
      </c>
      <c r="I537" s="109">
        <v>709.32</v>
      </c>
      <c r="J537" s="108">
        <v>918.84</v>
      </c>
      <c r="K537" s="126"/>
    </row>
    <row r="538" spans="1:11" ht="13.5" hidden="1">
      <c r="A538" s="41">
        <v>12.1</v>
      </c>
      <c r="B538" s="108"/>
      <c r="C538" s="109">
        <v>52.9</v>
      </c>
      <c r="D538" s="108">
        <v>99.9</v>
      </c>
      <c r="E538" s="109">
        <v>132.5</v>
      </c>
      <c r="F538" s="108"/>
      <c r="G538" s="109">
        <v>314.5</v>
      </c>
      <c r="H538" s="108">
        <v>621.5</v>
      </c>
      <c r="I538" s="109">
        <v>715.1</v>
      </c>
      <c r="J538" s="108">
        <v>926.4</v>
      </c>
      <c r="K538" s="126"/>
    </row>
    <row r="539" spans="1:11" ht="13.5" hidden="1">
      <c r="A539" s="41">
        <v>12.2</v>
      </c>
      <c r="B539" s="108"/>
      <c r="C539" s="109">
        <v>53.3</v>
      </c>
      <c r="D539" s="108">
        <v>100.5</v>
      </c>
      <c r="E539" s="109">
        <v>133.3</v>
      </c>
      <c r="F539" s="108"/>
      <c r="G539" s="109">
        <v>319</v>
      </c>
      <c r="H539" s="108">
        <v>627</v>
      </c>
      <c r="I539" s="109">
        <v>720.88</v>
      </c>
      <c r="J539" s="108">
        <v>933.96</v>
      </c>
      <c r="K539" s="126"/>
    </row>
    <row r="540" spans="1:11" ht="13.5" hidden="1">
      <c r="A540" s="41">
        <v>12.3</v>
      </c>
      <c r="B540" s="108"/>
      <c r="C540" s="109">
        <v>53.7</v>
      </c>
      <c r="D540" s="108">
        <v>101.1</v>
      </c>
      <c r="E540" s="109">
        <v>134.1</v>
      </c>
      <c r="F540" s="108"/>
      <c r="G540" s="109">
        <v>323.5</v>
      </c>
      <c r="H540" s="108">
        <v>632.5</v>
      </c>
      <c r="I540" s="109">
        <v>726.66</v>
      </c>
      <c r="J540" s="108">
        <v>941.52</v>
      </c>
      <c r="K540" s="126"/>
    </row>
    <row r="541" spans="1:11" ht="13.5" hidden="1">
      <c r="A541" s="41">
        <v>12.4</v>
      </c>
      <c r="B541" s="108"/>
      <c r="C541" s="109">
        <v>54.1</v>
      </c>
      <c r="D541" s="108">
        <v>101.7</v>
      </c>
      <c r="E541" s="109">
        <v>134.9</v>
      </c>
      <c r="F541" s="108"/>
      <c r="G541" s="109">
        <v>328</v>
      </c>
      <c r="H541" s="108">
        <v>638</v>
      </c>
      <c r="I541" s="109">
        <v>732.44</v>
      </c>
      <c r="J541" s="108">
        <v>949.08</v>
      </c>
      <c r="K541" s="126"/>
    </row>
    <row r="542" spans="1:10" ht="13.5" hidden="1">
      <c r="A542" s="41">
        <v>12.5</v>
      </c>
      <c r="B542" s="108"/>
      <c r="C542" s="109">
        <v>54.4</v>
      </c>
      <c r="D542" s="108">
        <v>102.3</v>
      </c>
      <c r="E542" s="109">
        <v>135.7</v>
      </c>
      <c r="F542" s="108"/>
      <c r="G542" s="109">
        <v>332.5</v>
      </c>
      <c r="H542" s="108">
        <v>643.5</v>
      </c>
      <c r="I542" s="109">
        <v>738.22</v>
      </c>
      <c r="J542" s="108">
        <v>956.64</v>
      </c>
    </row>
    <row r="543" spans="1:10" ht="13.5" hidden="1">
      <c r="A543" s="41">
        <v>12.6</v>
      </c>
      <c r="B543" s="108"/>
      <c r="C543" s="109">
        <v>54.8</v>
      </c>
      <c r="D543" s="108">
        <v>102.9</v>
      </c>
      <c r="E543" s="109">
        <v>136.5</v>
      </c>
      <c r="F543" s="108"/>
      <c r="G543" s="109">
        <v>337</v>
      </c>
      <c r="H543" s="108">
        <v>649</v>
      </c>
      <c r="I543" s="109">
        <v>744</v>
      </c>
      <c r="J543" s="108">
        <v>964.2</v>
      </c>
    </row>
    <row r="544" spans="1:10" ht="13.5" hidden="1">
      <c r="A544" s="41">
        <v>12.7</v>
      </c>
      <c r="B544" s="108"/>
      <c r="C544" s="109">
        <v>55.2</v>
      </c>
      <c r="D544" s="108">
        <v>103.5</v>
      </c>
      <c r="E544" s="109">
        <v>137.3</v>
      </c>
      <c r="F544" s="108"/>
      <c r="G544" s="109">
        <v>341.5</v>
      </c>
      <c r="H544" s="108">
        <v>654.5</v>
      </c>
      <c r="I544" s="109">
        <v>749.78</v>
      </c>
      <c r="J544" s="108">
        <v>971.76</v>
      </c>
    </row>
    <row r="545" spans="1:10" ht="13.5" hidden="1">
      <c r="A545" s="41">
        <v>12.8</v>
      </c>
      <c r="B545" s="108"/>
      <c r="C545" s="109">
        <v>55.6</v>
      </c>
      <c r="D545" s="108">
        <v>104.1</v>
      </c>
      <c r="E545" s="109">
        <v>138.1</v>
      </c>
      <c r="F545" s="108"/>
      <c r="G545" s="109">
        <v>346</v>
      </c>
      <c r="H545" s="108">
        <v>660</v>
      </c>
      <c r="I545" s="109">
        <v>755.56</v>
      </c>
      <c r="J545" s="108">
        <v>979.32</v>
      </c>
    </row>
    <row r="546" spans="1:11" ht="13.5" hidden="1">
      <c r="A546" s="41">
        <v>12.9</v>
      </c>
      <c r="B546" s="108"/>
      <c r="C546" s="109">
        <v>56.2</v>
      </c>
      <c r="D546" s="108">
        <v>104.7</v>
      </c>
      <c r="E546" s="109">
        <v>138.9</v>
      </c>
      <c r="F546" s="108"/>
      <c r="G546" s="109">
        <v>350.5</v>
      </c>
      <c r="H546" s="108">
        <v>665.5</v>
      </c>
      <c r="I546" s="109">
        <v>761.34</v>
      </c>
      <c r="J546" s="108">
        <v>986.88</v>
      </c>
      <c r="K546" s="41"/>
    </row>
    <row r="547" spans="1:11" ht="13.5" hidden="1">
      <c r="A547" s="41">
        <v>13</v>
      </c>
      <c r="B547" s="108"/>
      <c r="C547" s="109">
        <v>56.8</v>
      </c>
      <c r="D547" s="108">
        <v>106.1</v>
      </c>
      <c r="E547" s="109">
        <v>139.9</v>
      </c>
      <c r="F547" s="108"/>
      <c r="G547" s="109">
        <v>345</v>
      </c>
      <c r="H547" s="108">
        <v>667.3</v>
      </c>
      <c r="I547" s="109">
        <v>768.43</v>
      </c>
      <c r="J547" s="108">
        <v>995.41</v>
      </c>
      <c r="K547" s="41"/>
    </row>
    <row r="548" spans="1:11" ht="13.5" hidden="1">
      <c r="A548" s="41">
        <v>13.1</v>
      </c>
      <c r="B548" s="108"/>
      <c r="C548" s="109">
        <v>57.2</v>
      </c>
      <c r="D548" s="108">
        <v>106.8</v>
      </c>
      <c r="E548" s="109">
        <v>140.8</v>
      </c>
      <c r="F548" s="108"/>
      <c r="G548" s="109">
        <v>346.7</v>
      </c>
      <c r="H548" s="108">
        <v>672.4</v>
      </c>
      <c r="I548" s="109">
        <v>774.3</v>
      </c>
      <c r="J548" s="108">
        <v>1003.1</v>
      </c>
      <c r="K548" s="41"/>
    </row>
    <row r="549" spans="1:11" ht="13.5" hidden="1">
      <c r="A549" s="41">
        <v>13.2</v>
      </c>
      <c r="B549" s="108"/>
      <c r="C549" s="109">
        <v>57.4</v>
      </c>
      <c r="D549" s="108">
        <v>107.5</v>
      </c>
      <c r="E549" s="109">
        <v>141.7</v>
      </c>
      <c r="F549" s="108"/>
      <c r="G549" s="109">
        <v>348.4</v>
      </c>
      <c r="H549" s="108">
        <v>677.5</v>
      </c>
      <c r="I549" s="109">
        <v>780.17</v>
      </c>
      <c r="J549" s="108">
        <v>1010.79</v>
      </c>
      <c r="K549" s="41"/>
    </row>
    <row r="550" spans="1:11" ht="13.5" hidden="1">
      <c r="A550" s="41">
        <v>13.3</v>
      </c>
      <c r="B550" s="108"/>
      <c r="C550" s="109">
        <v>57.8</v>
      </c>
      <c r="D550" s="108">
        <v>108.2</v>
      </c>
      <c r="E550" s="109">
        <v>142.6</v>
      </c>
      <c r="F550" s="108"/>
      <c r="G550" s="109">
        <v>350.1</v>
      </c>
      <c r="H550" s="108">
        <v>682.6</v>
      </c>
      <c r="I550" s="109">
        <v>786.04</v>
      </c>
      <c r="J550" s="108">
        <v>1018.48</v>
      </c>
      <c r="K550" s="41"/>
    </row>
    <row r="551" spans="1:11" ht="13.5" hidden="1">
      <c r="A551" s="41">
        <v>13.4</v>
      </c>
      <c r="B551" s="108"/>
      <c r="C551" s="109">
        <v>58.1</v>
      </c>
      <c r="D551" s="108">
        <v>108.9</v>
      </c>
      <c r="E551" s="109">
        <v>143.5</v>
      </c>
      <c r="F551" s="108"/>
      <c r="G551" s="109">
        <v>351.8</v>
      </c>
      <c r="H551" s="108">
        <v>687.7</v>
      </c>
      <c r="I551" s="109">
        <v>791.91</v>
      </c>
      <c r="J551" s="108">
        <v>1026.17</v>
      </c>
      <c r="K551" s="41"/>
    </row>
    <row r="552" spans="1:11" ht="13.5" hidden="1">
      <c r="A552" s="41">
        <v>13.5</v>
      </c>
      <c r="B552" s="108"/>
      <c r="C552" s="109">
        <v>58.42</v>
      </c>
      <c r="D552" s="108">
        <v>109.6</v>
      </c>
      <c r="E552" s="109">
        <v>144.4</v>
      </c>
      <c r="F552" s="108"/>
      <c r="G552" s="109">
        <v>353.5</v>
      </c>
      <c r="H552" s="108">
        <v>692.8</v>
      </c>
      <c r="I552" s="109">
        <v>797.78</v>
      </c>
      <c r="J552" s="108">
        <v>1033.86</v>
      </c>
      <c r="K552" s="41"/>
    </row>
    <row r="553" spans="1:12" ht="13.5" hidden="1">
      <c r="A553" s="41">
        <v>13.6</v>
      </c>
      <c r="B553" s="108"/>
      <c r="C553" s="109">
        <v>58.74</v>
      </c>
      <c r="D553" s="108">
        <v>110.3</v>
      </c>
      <c r="E553" s="109">
        <v>145.3</v>
      </c>
      <c r="F553" s="108"/>
      <c r="G553" s="109">
        <v>355.2</v>
      </c>
      <c r="H553" s="108">
        <v>697.9</v>
      </c>
      <c r="I553" s="109">
        <v>803.65</v>
      </c>
      <c r="J553" s="108">
        <v>1041.55</v>
      </c>
      <c r="K553" s="41"/>
      <c r="L553" s="126"/>
    </row>
    <row r="554" spans="1:12" ht="13.5" hidden="1">
      <c r="A554" s="41">
        <v>13.7</v>
      </c>
      <c r="B554" s="108"/>
      <c r="C554" s="109">
        <v>59.06</v>
      </c>
      <c r="D554" s="108">
        <v>111</v>
      </c>
      <c r="E554" s="109">
        <v>146.2</v>
      </c>
      <c r="F554" s="108"/>
      <c r="G554" s="109">
        <v>356.9</v>
      </c>
      <c r="H554" s="108">
        <v>703</v>
      </c>
      <c r="I554" s="109">
        <v>809.52</v>
      </c>
      <c r="J554" s="108">
        <v>1049.24</v>
      </c>
      <c r="K554" s="41"/>
      <c r="L554" s="126"/>
    </row>
    <row r="555" spans="1:12" ht="13.5" hidden="1">
      <c r="A555" s="41">
        <v>13.8</v>
      </c>
      <c r="B555" s="108"/>
      <c r="C555" s="109">
        <v>59.38</v>
      </c>
      <c r="D555" s="108">
        <v>111.7</v>
      </c>
      <c r="E555" s="109">
        <v>147.1</v>
      </c>
      <c r="F555" s="108"/>
      <c r="G555" s="109">
        <v>358.6</v>
      </c>
      <c r="H555" s="108">
        <v>708.1</v>
      </c>
      <c r="I555" s="109">
        <v>815.39</v>
      </c>
      <c r="J555" s="108">
        <v>1056.93</v>
      </c>
      <c r="K555" s="41"/>
      <c r="L555" s="126"/>
    </row>
    <row r="556" spans="1:12" ht="13.5" hidden="1">
      <c r="A556" s="41">
        <v>13.9</v>
      </c>
      <c r="B556" s="108"/>
      <c r="C556" s="109">
        <v>59.6999999999999</v>
      </c>
      <c r="D556" s="108">
        <v>112.4</v>
      </c>
      <c r="E556" s="109">
        <v>148</v>
      </c>
      <c r="F556" s="108"/>
      <c r="G556" s="109">
        <v>360.3</v>
      </c>
      <c r="H556" s="108">
        <v>713.2</v>
      </c>
      <c r="I556" s="109">
        <v>821.26</v>
      </c>
      <c r="J556" s="108">
        <v>1064.62</v>
      </c>
      <c r="K556" s="41"/>
      <c r="L556" s="126"/>
    </row>
    <row r="557" spans="1:12" ht="13.5" hidden="1">
      <c r="A557" s="41">
        <v>14</v>
      </c>
      <c r="B557" s="108"/>
      <c r="C557" s="109">
        <v>60.9</v>
      </c>
      <c r="D557" s="108">
        <v>113.9</v>
      </c>
      <c r="E557" s="109">
        <v>149.1</v>
      </c>
      <c r="F557" s="108"/>
      <c r="G557" s="109">
        <v>362</v>
      </c>
      <c r="H557" s="108">
        <v>718.7</v>
      </c>
      <c r="I557" s="109">
        <v>827.54</v>
      </c>
      <c r="J557" s="108">
        <v>1071.98</v>
      </c>
      <c r="K557" s="41"/>
      <c r="L557" s="126"/>
    </row>
    <row r="558" spans="1:11" ht="13.5" hidden="1">
      <c r="A558" s="41">
        <v>14.1</v>
      </c>
      <c r="B558" s="108"/>
      <c r="C558" s="109">
        <v>61.3</v>
      </c>
      <c r="D558" s="108"/>
      <c r="E558" s="109">
        <v>149.9</v>
      </c>
      <c r="F558" s="108"/>
      <c r="G558" s="109">
        <v>364.1</v>
      </c>
      <c r="H558" s="108"/>
      <c r="I558" s="109">
        <v>833.4</v>
      </c>
      <c r="J558" s="108">
        <v>1079.5</v>
      </c>
      <c r="K558" s="41"/>
    </row>
    <row r="559" spans="1:11" ht="13.5" hidden="1">
      <c r="A559" s="41">
        <v>14.2</v>
      </c>
      <c r="B559" s="108"/>
      <c r="C559" s="109">
        <v>61.7</v>
      </c>
      <c r="D559" s="108"/>
      <c r="E559" s="109">
        <v>150.7</v>
      </c>
      <c r="F559" s="108"/>
      <c r="G559" s="109">
        <v>366.2</v>
      </c>
      <c r="H559" s="108"/>
      <c r="I559" s="109">
        <v>839.26</v>
      </c>
      <c r="J559" s="108">
        <v>1087.02</v>
      </c>
      <c r="K559" s="41"/>
    </row>
    <row r="560" spans="1:11" ht="13.5" hidden="1">
      <c r="A560" s="41">
        <v>14.3</v>
      </c>
      <c r="B560" s="108"/>
      <c r="C560" s="109">
        <v>62</v>
      </c>
      <c r="D560" s="108"/>
      <c r="E560" s="109">
        <v>151.5</v>
      </c>
      <c r="F560" s="108"/>
      <c r="G560" s="109">
        <v>368.3</v>
      </c>
      <c r="H560" s="108"/>
      <c r="I560" s="109">
        <v>845.12</v>
      </c>
      <c r="J560" s="108">
        <v>1094.54</v>
      </c>
      <c r="K560" s="41"/>
    </row>
    <row r="561" spans="1:11" ht="13.5" hidden="1">
      <c r="A561" s="41">
        <v>14.4</v>
      </c>
      <c r="B561" s="108"/>
      <c r="C561" s="109">
        <v>62.3</v>
      </c>
      <c r="D561" s="108"/>
      <c r="E561" s="109">
        <v>152.3</v>
      </c>
      <c r="F561" s="108"/>
      <c r="G561" s="109">
        <v>370.4</v>
      </c>
      <c r="H561" s="108"/>
      <c r="I561" s="109">
        <v>850.98</v>
      </c>
      <c r="J561" s="108">
        <v>1102.06</v>
      </c>
      <c r="K561" s="41"/>
    </row>
    <row r="562" spans="1:11" ht="13.5" hidden="1">
      <c r="A562" s="41">
        <v>14.5</v>
      </c>
      <c r="B562" s="108"/>
      <c r="C562" s="109">
        <v>62.6</v>
      </c>
      <c r="D562" s="108"/>
      <c r="E562" s="109">
        <v>153.1</v>
      </c>
      <c r="F562" s="108"/>
      <c r="G562" s="109">
        <v>372.5</v>
      </c>
      <c r="H562" s="108"/>
      <c r="I562" s="109">
        <v>856.84</v>
      </c>
      <c r="J562" s="108">
        <v>1109.58</v>
      </c>
      <c r="K562" s="41"/>
    </row>
    <row r="563" spans="1:11" ht="13.5" hidden="1">
      <c r="A563" s="41">
        <v>14.6</v>
      </c>
      <c r="B563" s="108"/>
      <c r="C563" s="109">
        <v>62.9</v>
      </c>
      <c r="D563" s="108"/>
      <c r="E563" s="109">
        <v>153.9</v>
      </c>
      <c r="F563" s="108"/>
      <c r="G563" s="109">
        <v>374.6</v>
      </c>
      <c r="H563" s="108"/>
      <c r="I563" s="109">
        <v>862.7</v>
      </c>
      <c r="J563" s="108">
        <v>1117.1</v>
      </c>
      <c r="K563" s="41"/>
    </row>
    <row r="564" spans="1:11" ht="13.5" hidden="1">
      <c r="A564" s="41">
        <v>14.7</v>
      </c>
      <c r="B564" s="108"/>
      <c r="C564" s="109">
        <v>63.2</v>
      </c>
      <c r="D564" s="108"/>
      <c r="E564" s="109">
        <v>154.7</v>
      </c>
      <c r="F564" s="108"/>
      <c r="G564" s="109">
        <v>376.7</v>
      </c>
      <c r="H564" s="108"/>
      <c r="I564" s="109">
        <v>868.56</v>
      </c>
      <c r="J564" s="108">
        <v>1124.62</v>
      </c>
      <c r="K564" s="41"/>
    </row>
    <row r="565" spans="1:11" ht="13.5" hidden="1">
      <c r="A565" s="41">
        <v>14.8</v>
      </c>
      <c r="B565" s="108"/>
      <c r="C565" s="109">
        <v>63.5</v>
      </c>
      <c r="D565" s="108"/>
      <c r="E565" s="109">
        <v>155.5</v>
      </c>
      <c r="F565" s="108"/>
      <c r="G565" s="109">
        <v>378.8</v>
      </c>
      <c r="H565" s="108"/>
      <c r="I565" s="109">
        <v>874.42</v>
      </c>
      <c r="J565" s="108">
        <v>1132.14</v>
      </c>
      <c r="K565" s="41"/>
    </row>
    <row r="566" spans="1:11" ht="13.5" hidden="1">
      <c r="A566" s="41">
        <v>14.9</v>
      </c>
      <c r="B566" s="108"/>
      <c r="C566" s="109">
        <v>63.8</v>
      </c>
      <c r="D566" s="108"/>
      <c r="E566" s="109">
        <v>156.3</v>
      </c>
      <c r="F566" s="108"/>
      <c r="G566" s="109">
        <v>380.9</v>
      </c>
      <c r="H566" s="108"/>
      <c r="I566" s="109">
        <v>880.28</v>
      </c>
      <c r="J566" s="108">
        <v>1139.66</v>
      </c>
      <c r="K566" s="41"/>
    </row>
    <row r="567" spans="1:11" ht="13.5" hidden="1">
      <c r="A567" s="41">
        <v>15</v>
      </c>
      <c r="B567" s="108"/>
      <c r="C567" s="109">
        <v>63.8</v>
      </c>
      <c r="D567" s="108"/>
      <c r="E567" s="109">
        <v>157.4</v>
      </c>
      <c r="F567" s="108"/>
      <c r="G567" s="109">
        <v>383</v>
      </c>
      <c r="H567" s="108"/>
      <c r="I567" s="109">
        <v>886.65</v>
      </c>
      <c r="J567" s="108">
        <v>1148.55</v>
      </c>
      <c r="K567" s="41"/>
    </row>
    <row r="568" spans="1:11" ht="13.5" hidden="1">
      <c r="A568" s="41">
        <v>15.1</v>
      </c>
      <c r="B568" s="108"/>
      <c r="C568" s="109">
        <v>64.1</v>
      </c>
      <c r="D568" s="108"/>
      <c r="E568" s="109">
        <v>158.2</v>
      </c>
      <c r="F568" s="108"/>
      <c r="G568" s="109">
        <v>385.2</v>
      </c>
      <c r="H568" s="108"/>
      <c r="I568" s="109">
        <v>892.55</v>
      </c>
      <c r="J568" s="108">
        <v>1156.2</v>
      </c>
      <c r="K568" s="41"/>
    </row>
    <row r="569" spans="1:11" ht="13.5" hidden="1">
      <c r="A569" s="41">
        <v>15.2</v>
      </c>
      <c r="B569" s="108"/>
      <c r="C569" s="109">
        <v>64.4</v>
      </c>
      <c r="D569" s="108"/>
      <c r="E569" s="109">
        <v>159</v>
      </c>
      <c r="F569" s="108"/>
      <c r="G569" s="109">
        <v>387.4</v>
      </c>
      <c r="H569" s="108"/>
      <c r="I569" s="109">
        <v>898.45</v>
      </c>
      <c r="J569" s="108">
        <v>1163.85</v>
      </c>
      <c r="K569" s="41"/>
    </row>
    <row r="570" spans="1:11" ht="13.5" hidden="1">
      <c r="A570" s="41">
        <v>15.3</v>
      </c>
      <c r="B570" s="108"/>
      <c r="C570" s="109">
        <v>64.7</v>
      </c>
      <c r="D570" s="108"/>
      <c r="E570" s="109">
        <v>159.8</v>
      </c>
      <c r="F570" s="108"/>
      <c r="G570" s="109">
        <v>389.6</v>
      </c>
      <c r="H570" s="108"/>
      <c r="I570" s="109">
        <v>904.35</v>
      </c>
      <c r="J570" s="108">
        <v>1171.5</v>
      </c>
      <c r="K570" s="41"/>
    </row>
    <row r="571" spans="1:11" ht="13.5" hidden="1">
      <c r="A571" s="41">
        <v>15.4</v>
      </c>
      <c r="B571" s="108"/>
      <c r="C571" s="109">
        <v>65</v>
      </c>
      <c r="D571" s="108"/>
      <c r="E571" s="109">
        <v>160.6</v>
      </c>
      <c r="F571" s="108"/>
      <c r="G571" s="109">
        <v>391.8</v>
      </c>
      <c r="H571" s="108"/>
      <c r="I571" s="109">
        <v>910.25</v>
      </c>
      <c r="J571" s="108">
        <v>1179.15</v>
      </c>
      <c r="K571" s="41"/>
    </row>
    <row r="572" spans="1:11" ht="13.5" hidden="1">
      <c r="A572" s="41">
        <v>15.5</v>
      </c>
      <c r="B572" s="108"/>
      <c r="C572" s="109">
        <v>65.3</v>
      </c>
      <c r="D572" s="108"/>
      <c r="E572" s="109">
        <v>161.4</v>
      </c>
      <c r="F572" s="108"/>
      <c r="G572" s="109">
        <v>394</v>
      </c>
      <c r="H572" s="108"/>
      <c r="I572" s="109">
        <v>916.15</v>
      </c>
      <c r="J572" s="108">
        <v>1186.8</v>
      </c>
      <c r="K572" s="41"/>
    </row>
    <row r="573" spans="1:11" ht="13.5" hidden="1">
      <c r="A573" s="41">
        <v>15.6</v>
      </c>
      <c r="B573" s="108"/>
      <c r="C573" s="109">
        <v>65.6000000000001</v>
      </c>
      <c r="D573" s="108"/>
      <c r="E573" s="109">
        <v>162.2</v>
      </c>
      <c r="F573" s="108"/>
      <c r="G573" s="109">
        <v>396.2</v>
      </c>
      <c r="H573" s="108"/>
      <c r="I573" s="109">
        <v>922.05</v>
      </c>
      <c r="J573" s="108">
        <v>1194.45</v>
      </c>
      <c r="K573" s="41"/>
    </row>
    <row r="574" spans="1:11" ht="13.5" hidden="1">
      <c r="A574" s="41">
        <v>15.7</v>
      </c>
      <c r="B574" s="108"/>
      <c r="C574" s="109">
        <v>65.9000000000001</v>
      </c>
      <c r="D574" s="108"/>
      <c r="E574" s="109">
        <v>163</v>
      </c>
      <c r="F574" s="108"/>
      <c r="G574" s="109">
        <v>398.4</v>
      </c>
      <c r="H574" s="108"/>
      <c r="I574" s="109">
        <v>927.95</v>
      </c>
      <c r="J574" s="108">
        <v>1202.1</v>
      </c>
      <c r="K574" s="41"/>
    </row>
    <row r="575" spans="1:11" ht="13.5" hidden="1">
      <c r="A575" s="41">
        <v>15.8</v>
      </c>
      <c r="B575" s="108"/>
      <c r="C575" s="109">
        <v>66.2000000000001</v>
      </c>
      <c r="D575" s="108"/>
      <c r="E575" s="109">
        <v>163.8</v>
      </c>
      <c r="F575" s="108"/>
      <c r="G575" s="109">
        <v>400.6</v>
      </c>
      <c r="H575" s="108"/>
      <c r="I575" s="109">
        <v>933.85</v>
      </c>
      <c r="J575" s="108">
        <v>1209.75</v>
      </c>
      <c r="K575" s="41"/>
    </row>
    <row r="576" spans="1:11" ht="13.5" hidden="1">
      <c r="A576" s="41">
        <v>15.9</v>
      </c>
      <c r="B576" s="108"/>
      <c r="C576" s="109">
        <v>66.5000000000001</v>
      </c>
      <c r="D576" s="108"/>
      <c r="E576" s="109">
        <v>164.6</v>
      </c>
      <c r="F576" s="108"/>
      <c r="G576" s="109">
        <v>402.8</v>
      </c>
      <c r="H576" s="108"/>
      <c r="I576" s="109">
        <v>939.75</v>
      </c>
      <c r="J576" s="108">
        <v>1217.4</v>
      </c>
      <c r="K576" s="41"/>
    </row>
    <row r="577" spans="1:11" ht="13.5" hidden="1">
      <c r="A577" s="41">
        <v>16</v>
      </c>
      <c r="B577" s="108"/>
      <c r="C577" s="109">
        <v>66.6</v>
      </c>
      <c r="D577" s="108"/>
      <c r="E577" s="109">
        <v>165.4</v>
      </c>
      <c r="F577" s="108"/>
      <c r="G577" s="109">
        <v>405</v>
      </c>
      <c r="H577" s="108"/>
      <c r="I577" s="109">
        <v>945.76</v>
      </c>
      <c r="J577" s="108">
        <v>1225.12</v>
      </c>
      <c r="K577" s="41"/>
    </row>
    <row r="578" spans="1:11" ht="13.5" hidden="1">
      <c r="A578" s="41">
        <v>16.1</v>
      </c>
      <c r="B578" s="108"/>
      <c r="C578" s="109"/>
      <c r="D578" s="108"/>
      <c r="E578" s="109">
        <v>165.7</v>
      </c>
      <c r="F578" s="108"/>
      <c r="G578" s="109"/>
      <c r="H578" s="108"/>
      <c r="I578" s="109">
        <v>951.67</v>
      </c>
      <c r="J578" s="108">
        <v>1232.7</v>
      </c>
      <c r="K578" s="41"/>
    </row>
    <row r="579" spans="1:11" ht="13.5" hidden="1">
      <c r="A579" s="41">
        <v>16.2</v>
      </c>
      <c r="B579" s="108"/>
      <c r="C579" s="109"/>
      <c r="D579" s="108"/>
      <c r="E579" s="109">
        <v>166</v>
      </c>
      <c r="F579" s="108"/>
      <c r="G579" s="109"/>
      <c r="H579" s="108"/>
      <c r="I579" s="109">
        <v>957.58</v>
      </c>
      <c r="J579" s="108">
        <v>1240.28</v>
      </c>
      <c r="K579" s="41"/>
    </row>
    <row r="580" spans="1:11" ht="13.5" hidden="1">
      <c r="A580" s="41">
        <v>16.3</v>
      </c>
      <c r="B580" s="108"/>
      <c r="C580" s="109"/>
      <c r="D580" s="108"/>
      <c r="E580" s="109">
        <v>166.3</v>
      </c>
      <c r="F580" s="108"/>
      <c r="G580" s="109"/>
      <c r="H580" s="108"/>
      <c r="I580" s="109">
        <v>963.49</v>
      </c>
      <c r="J580" s="108">
        <v>1247.86</v>
      </c>
      <c r="K580" s="41"/>
    </row>
    <row r="581" spans="1:11" ht="13.5" hidden="1">
      <c r="A581" s="41">
        <v>16.4</v>
      </c>
      <c r="B581" s="108"/>
      <c r="C581" s="109"/>
      <c r="D581" s="108"/>
      <c r="E581" s="109">
        <v>166.6</v>
      </c>
      <c r="F581" s="108"/>
      <c r="G581" s="109"/>
      <c r="H581" s="108"/>
      <c r="I581" s="109">
        <v>969.4</v>
      </c>
      <c r="J581" s="108">
        <v>1255.44</v>
      </c>
      <c r="K581" s="41"/>
    </row>
    <row r="582" spans="1:11" ht="13.5" hidden="1">
      <c r="A582" s="41">
        <v>16.5</v>
      </c>
      <c r="B582" s="108"/>
      <c r="C582" s="109"/>
      <c r="D582" s="108"/>
      <c r="E582" s="109">
        <v>166.9</v>
      </c>
      <c r="F582" s="108"/>
      <c r="G582" s="109"/>
      <c r="H582" s="108"/>
      <c r="I582" s="109">
        <v>975.31</v>
      </c>
      <c r="J582" s="108">
        <v>1263.02</v>
      </c>
      <c r="K582" s="41"/>
    </row>
    <row r="583" spans="1:11" ht="13.5" hidden="1">
      <c r="A583" s="41">
        <v>16.6</v>
      </c>
      <c r="B583" s="108"/>
      <c r="C583" s="109"/>
      <c r="D583" s="108"/>
      <c r="E583" s="109">
        <v>167.2</v>
      </c>
      <c r="F583" s="108"/>
      <c r="G583" s="109"/>
      <c r="H583" s="108"/>
      <c r="I583" s="109">
        <v>981.22</v>
      </c>
      <c r="J583" s="108">
        <v>1270.6</v>
      </c>
      <c r="K583" s="41"/>
    </row>
    <row r="584" spans="1:11" ht="13.5" hidden="1">
      <c r="A584" s="41">
        <v>16.7</v>
      </c>
      <c r="B584" s="108"/>
      <c r="C584" s="109"/>
      <c r="D584" s="108"/>
      <c r="E584" s="109">
        <v>167.5</v>
      </c>
      <c r="F584" s="108"/>
      <c r="G584" s="109"/>
      <c r="H584" s="108"/>
      <c r="I584" s="109">
        <v>987.13</v>
      </c>
      <c r="J584" s="108">
        <v>1278.18</v>
      </c>
      <c r="K584" s="41"/>
    </row>
    <row r="585" spans="1:11" ht="13.5" hidden="1">
      <c r="A585" s="41">
        <v>16.8</v>
      </c>
      <c r="B585" s="108"/>
      <c r="C585" s="109"/>
      <c r="D585" s="108"/>
      <c r="E585" s="109">
        <v>167.8</v>
      </c>
      <c r="F585" s="108"/>
      <c r="G585" s="109"/>
      <c r="H585" s="108"/>
      <c r="I585" s="109">
        <v>993.04</v>
      </c>
      <c r="J585" s="108">
        <v>1285.76</v>
      </c>
      <c r="K585" s="41"/>
    </row>
    <row r="586" spans="1:11" ht="13.5" hidden="1">
      <c r="A586" s="41">
        <v>16.9</v>
      </c>
      <c r="B586" s="108"/>
      <c r="C586" s="109"/>
      <c r="D586" s="108"/>
      <c r="E586" s="109">
        <v>168.1</v>
      </c>
      <c r="F586" s="108"/>
      <c r="G586" s="109"/>
      <c r="H586" s="108"/>
      <c r="I586" s="109">
        <v>998.95</v>
      </c>
      <c r="J586" s="108">
        <v>1293.34</v>
      </c>
      <c r="K586" s="41"/>
    </row>
    <row r="587" spans="1:11" ht="13.5" hidden="1">
      <c r="A587" s="41">
        <v>17</v>
      </c>
      <c r="B587" s="108"/>
      <c r="C587" s="109"/>
      <c r="D587" s="108"/>
      <c r="E587" s="109">
        <v>168.9</v>
      </c>
      <c r="F587" s="108"/>
      <c r="G587" s="109"/>
      <c r="H587" s="108"/>
      <c r="I587" s="109">
        <v>1004.87</v>
      </c>
      <c r="J587" s="108">
        <v>1301.69</v>
      </c>
      <c r="K587" s="41"/>
    </row>
    <row r="588" spans="1:11" ht="13.5" hidden="1">
      <c r="A588" s="41">
        <v>17.1</v>
      </c>
      <c r="B588" s="108"/>
      <c r="C588" s="109"/>
      <c r="D588" s="108"/>
      <c r="E588" s="109"/>
      <c r="F588" s="108"/>
      <c r="G588" s="109"/>
      <c r="H588" s="108"/>
      <c r="I588" s="109">
        <v>1010.77</v>
      </c>
      <c r="J588" s="108">
        <v>1309.3</v>
      </c>
      <c r="K588" s="41"/>
    </row>
    <row r="589" spans="1:11" ht="13.5" hidden="1">
      <c r="A589" s="41">
        <v>17.2</v>
      </c>
      <c r="B589" s="108"/>
      <c r="C589" s="109"/>
      <c r="D589" s="108"/>
      <c r="E589" s="109"/>
      <c r="F589" s="108"/>
      <c r="G589" s="109"/>
      <c r="H589" s="108"/>
      <c r="I589" s="109">
        <v>1016.67</v>
      </c>
      <c r="J589" s="108">
        <v>1316.91</v>
      </c>
      <c r="K589" s="41"/>
    </row>
    <row r="590" spans="1:11" ht="13.5" hidden="1">
      <c r="A590" s="41">
        <v>17.3</v>
      </c>
      <c r="B590" s="108"/>
      <c r="C590" s="109"/>
      <c r="D590" s="108"/>
      <c r="E590" s="109"/>
      <c r="F590" s="108"/>
      <c r="G590" s="109"/>
      <c r="H590" s="108"/>
      <c r="I590" s="109">
        <v>1022.57</v>
      </c>
      <c r="J590" s="108">
        <v>1324.52</v>
      </c>
      <c r="K590" s="41"/>
    </row>
    <row r="591" spans="1:11" ht="13.5" hidden="1">
      <c r="A591" s="41">
        <v>17.4</v>
      </c>
      <c r="B591" s="108"/>
      <c r="C591" s="109"/>
      <c r="D591" s="108"/>
      <c r="E591" s="109"/>
      <c r="F591" s="108"/>
      <c r="G591" s="109"/>
      <c r="H591" s="108"/>
      <c r="I591" s="109">
        <v>1028.47</v>
      </c>
      <c r="J591" s="108">
        <v>1332.13</v>
      </c>
      <c r="K591" s="41"/>
    </row>
    <row r="592" spans="1:11" ht="13.5" hidden="1">
      <c r="A592" s="41">
        <v>17.5</v>
      </c>
      <c r="B592" s="108"/>
      <c r="C592" s="109"/>
      <c r="D592" s="108"/>
      <c r="E592" s="109"/>
      <c r="F592" s="108"/>
      <c r="G592" s="109"/>
      <c r="H592" s="108"/>
      <c r="I592" s="109">
        <v>1034.37</v>
      </c>
      <c r="J592" s="108">
        <v>1339.74</v>
      </c>
      <c r="K592" s="41"/>
    </row>
    <row r="593" spans="1:11" ht="13.5" hidden="1">
      <c r="A593" s="41">
        <v>17.6</v>
      </c>
      <c r="B593" s="108"/>
      <c r="C593" s="109"/>
      <c r="D593" s="108"/>
      <c r="E593" s="109"/>
      <c r="F593" s="108"/>
      <c r="G593" s="109"/>
      <c r="H593" s="108"/>
      <c r="I593" s="109">
        <v>1040.27</v>
      </c>
      <c r="J593" s="108">
        <v>1347.35</v>
      </c>
      <c r="K593" s="126"/>
    </row>
    <row r="594" spans="1:11" ht="13.5" hidden="1">
      <c r="A594" s="41">
        <v>17.7</v>
      </c>
      <c r="B594" s="108"/>
      <c r="C594" s="109"/>
      <c r="D594" s="108"/>
      <c r="E594" s="109"/>
      <c r="F594" s="108"/>
      <c r="G594" s="109"/>
      <c r="H594" s="108"/>
      <c r="I594" s="109">
        <v>1046.17</v>
      </c>
      <c r="J594" s="108">
        <v>1354.96</v>
      </c>
      <c r="K594" s="126"/>
    </row>
    <row r="595" spans="1:11" ht="13.5" hidden="1">
      <c r="A595" s="41">
        <v>17.8</v>
      </c>
      <c r="B595" s="108"/>
      <c r="C595" s="109"/>
      <c r="D595" s="108"/>
      <c r="E595" s="109"/>
      <c r="F595" s="108"/>
      <c r="G595" s="109"/>
      <c r="H595" s="108"/>
      <c r="I595" s="109">
        <v>1052.07</v>
      </c>
      <c r="J595" s="108">
        <v>1362.57</v>
      </c>
      <c r="K595" s="126"/>
    </row>
    <row r="596" spans="1:11" ht="13.5" hidden="1">
      <c r="A596" s="41">
        <v>17.9</v>
      </c>
      <c r="B596" s="108"/>
      <c r="C596" s="109"/>
      <c r="D596" s="108"/>
      <c r="E596" s="109"/>
      <c r="F596" s="108"/>
      <c r="G596" s="109"/>
      <c r="H596" s="108"/>
      <c r="I596" s="109">
        <v>1057.97</v>
      </c>
      <c r="J596" s="108">
        <v>1370.18</v>
      </c>
      <c r="K596" s="41"/>
    </row>
    <row r="597" spans="1:11" ht="13.5" hidden="1">
      <c r="A597" s="41">
        <v>18</v>
      </c>
      <c r="B597" s="108"/>
      <c r="C597" s="109"/>
      <c r="D597" s="108"/>
      <c r="E597" s="109"/>
      <c r="F597" s="108"/>
      <c r="G597" s="109"/>
      <c r="H597" s="108"/>
      <c r="I597" s="109">
        <v>1063.98</v>
      </c>
      <c r="J597" s="108">
        <v>1378.26</v>
      </c>
      <c r="K597" s="41"/>
    </row>
    <row r="598" spans="1:11" ht="13.5" hidden="1">
      <c r="A598" s="41">
        <v>18.1</v>
      </c>
      <c r="B598" s="108"/>
      <c r="C598" s="109"/>
      <c r="D598" s="108"/>
      <c r="E598" s="109"/>
      <c r="F598" s="108"/>
      <c r="G598" s="109"/>
      <c r="H598" s="108"/>
      <c r="I598" s="109"/>
      <c r="J598" s="108">
        <v>1385.95</v>
      </c>
      <c r="K598" s="41"/>
    </row>
    <row r="599" spans="1:11" ht="13.5" hidden="1">
      <c r="A599" s="41">
        <v>18.2</v>
      </c>
      <c r="B599" s="108"/>
      <c r="C599" s="109"/>
      <c r="D599" s="108"/>
      <c r="E599" s="109"/>
      <c r="F599" s="108"/>
      <c r="G599" s="109"/>
      <c r="H599" s="108"/>
      <c r="I599" s="109"/>
      <c r="J599" s="108">
        <v>1393.64</v>
      </c>
      <c r="K599" s="41"/>
    </row>
    <row r="600" spans="1:11" ht="13.5" hidden="1">
      <c r="A600" s="41">
        <v>18.3</v>
      </c>
      <c r="B600" s="108"/>
      <c r="C600" s="109"/>
      <c r="D600" s="108"/>
      <c r="E600" s="109"/>
      <c r="F600" s="108"/>
      <c r="G600" s="109"/>
      <c r="H600" s="108"/>
      <c r="I600" s="109"/>
      <c r="J600" s="108">
        <v>1401.33</v>
      </c>
      <c r="K600" s="41"/>
    </row>
    <row r="601" spans="1:11" ht="13.5" hidden="1">
      <c r="A601" s="41">
        <v>18.4</v>
      </c>
      <c r="B601" s="108"/>
      <c r="C601" s="109"/>
      <c r="D601" s="108"/>
      <c r="E601" s="109"/>
      <c r="F601" s="108"/>
      <c r="G601" s="109"/>
      <c r="H601" s="108"/>
      <c r="I601" s="109"/>
      <c r="J601" s="108">
        <v>1409.02</v>
      </c>
      <c r="K601" s="41"/>
    </row>
    <row r="602" spans="1:11" ht="13.5" hidden="1">
      <c r="A602" s="41">
        <v>18.5</v>
      </c>
      <c r="B602" s="108"/>
      <c r="C602" s="109"/>
      <c r="D602" s="108"/>
      <c r="E602" s="109"/>
      <c r="F602" s="108"/>
      <c r="G602" s="109"/>
      <c r="H602" s="108"/>
      <c r="I602" s="109"/>
      <c r="J602" s="108">
        <v>1416.71</v>
      </c>
      <c r="K602" s="41"/>
    </row>
    <row r="603" spans="1:11" ht="13.5" hidden="1">
      <c r="A603" s="41">
        <v>18.6</v>
      </c>
      <c r="B603" s="108"/>
      <c r="C603" s="109"/>
      <c r="D603" s="108"/>
      <c r="E603" s="109"/>
      <c r="F603" s="108"/>
      <c r="G603" s="109"/>
      <c r="H603" s="108"/>
      <c r="I603" s="109"/>
      <c r="J603" s="108">
        <v>1424.4</v>
      </c>
      <c r="K603" s="41"/>
    </row>
    <row r="604" spans="1:11" ht="13.5" hidden="1">
      <c r="A604" s="41">
        <v>18.7</v>
      </c>
      <c r="B604" s="108"/>
      <c r="C604" s="109"/>
      <c r="D604" s="108"/>
      <c r="E604" s="109"/>
      <c r="F604" s="108"/>
      <c r="G604" s="109"/>
      <c r="H604" s="108"/>
      <c r="I604" s="109"/>
      <c r="J604" s="108">
        <v>1432.09</v>
      </c>
      <c r="K604" s="41"/>
    </row>
    <row r="605" spans="1:11" ht="13.5" hidden="1">
      <c r="A605" s="41">
        <v>18.8</v>
      </c>
      <c r="B605" s="108"/>
      <c r="C605" s="109"/>
      <c r="D605" s="108"/>
      <c r="E605" s="109"/>
      <c r="F605" s="108"/>
      <c r="G605" s="109"/>
      <c r="H605" s="108"/>
      <c r="I605" s="109"/>
      <c r="J605" s="108">
        <v>1439.78</v>
      </c>
      <c r="K605" s="41"/>
    </row>
    <row r="606" spans="1:11" ht="13.5" hidden="1">
      <c r="A606" s="41">
        <v>18.9</v>
      </c>
      <c r="B606" s="108"/>
      <c r="C606" s="109"/>
      <c r="D606" s="108"/>
      <c r="E606" s="109"/>
      <c r="F606" s="108"/>
      <c r="G606" s="109"/>
      <c r="H606" s="108"/>
      <c r="I606" s="109"/>
      <c r="J606" s="108">
        <v>1447.47</v>
      </c>
      <c r="K606" s="41"/>
    </row>
    <row r="607" spans="1:11" ht="13.5" hidden="1">
      <c r="A607" s="41">
        <v>19</v>
      </c>
      <c r="B607" s="108"/>
      <c r="C607" s="109"/>
      <c r="D607" s="108"/>
      <c r="E607" s="109"/>
      <c r="F607" s="108"/>
      <c r="G607" s="109"/>
      <c r="H607" s="108"/>
      <c r="I607" s="109"/>
      <c r="J607" s="108">
        <v>1454.83</v>
      </c>
      <c r="K607" s="41"/>
    </row>
    <row r="608" spans="1:11" ht="13.5" hidden="1">
      <c r="A608" s="41">
        <v>19.1</v>
      </c>
      <c r="B608" s="108"/>
      <c r="C608" s="109"/>
      <c r="D608" s="108"/>
      <c r="E608" s="109"/>
      <c r="F608" s="108"/>
      <c r="G608" s="109"/>
      <c r="H608" s="108"/>
      <c r="I608" s="109"/>
      <c r="J608" s="108">
        <v>1462.4</v>
      </c>
      <c r="K608" s="41"/>
    </row>
    <row r="609" spans="1:12" ht="13.5" hidden="1">
      <c r="A609" s="41">
        <v>19.2</v>
      </c>
      <c r="B609" s="108"/>
      <c r="C609" s="109"/>
      <c r="D609" s="108"/>
      <c r="E609" s="109"/>
      <c r="F609" s="108"/>
      <c r="G609" s="109"/>
      <c r="H609" s="108"/>
      <c r="I609" s="109"/>
      <c r="J609" s="108">
        <v>1469.97</v>
      </c>
      <c r="K609" s="41"/>
      <c r="L609" s="126"/>
    </row>
    <row r="610" spans="1:12" ht="13.5" hidden="1">
      <c r="A610" s="41">
        <v>19.3</v>
      </c>
      <c r="B610" s="108"/>
      <c r="C610" s="109"/>
      <c r="D610" s="108"/>
      <c r="E610" s="109"/>
      <c r="F610" s="108"/>
      <c r="G610" s="109"/>
      <c r="H610" s="108"/>
      <c r="I610" s="109"/>
      <c r="J610" s="108">
        <v>1477.54</v>
      </c>
      <c r="K610" s="41"/>
      <c r="L610" s="126"/>
    </row>
    <row r="611" spans="1:12" ht="13.5" hidden="1">
      <c r="A611" s="41">
        <v>19.4</v>
      </c>
      <c r="B611" s="108"/>
      <c r="C611" s="109"/>
      <c r="D611" s="108"/>
      <c r="E611" s="109"/>
      <c r="F611" s="108"/>
      <c r="G611" s="109"/>
      <c r="H611" s="108"/>
      <c r="I611" s="109"/>
      <c r="J611" s="108">
        <v>1485.11</v>
      </c>
      <c r="K611" s="41"/>
      <c r="L611" s="126"/>
    </row>
    <row r="612" spans="1:12" ht="13.5" hidden="1">
      <c r="A612" s="41">
        <v>19.5</v>
      </c>
      <c r="B612" s="108"/>
      <c r="C612" s="109"/>
      <c r="D612" s="108"/>
      <c r="E612" s="109"/>
      <c r="F612" s="108"/>
      <c r="G612" s="109"/>
      <c r="H612" s="108"/>
      <c r="I612" s="109"/>
      <c r="J612" s="108">
        <v>1492.68</v>
      </c>
      <c r="K612" s="41"/>
      <c r="L612" s="126"/>
    </row>
    <row r="613" spans="1:12" ht="13.5" hidden="1">
      <c r="A613" s="41">
        <v>19.6</v>
      </c>
      <c r="B613" s="108"/>
      <c r="C613" s="109"/>
      <c r="D613" s="108"/>
      <c r="E613" s="109"/>
      <c r="F613" s="108"/>
      <c r="G613" s="109"/>
      <c r="H613" s="108"/>
      <c r="I613" s="109"/>
      <c r="J613" s="108">
        <v>1500.25</v>
      </c>
      <c r="K613" s="41"/>
      <c r="L613" s="126"/>
    </row>
    <row r="614" spans="1:11" ht="13.5" hidden="1">
      <c r="A614" s="41">
        <v>19.7</v>
      </c>
      <c r="B614" s="108"/>
      <c r="C614" s="109"/>
      <c r="D614" s="108"/>
      <c r="E614" s="109"/>
      <c r="F614" s="108"/>
      <c r="G614" s="109"/>
      <c r="H614" s="108"/>
      <c r="I614" s="109"/>
      <c r="J614" s="108">
        <v>1507.82</v>
      </c>
      <c r="K614" s="41"/>
    </row>
    <row r="615" spans="1:11" ht="13.5" hidden="1">
      <c r="A615" s="41">
        <v>19.8</v>
      </c>
      <c r="B615" s="108"/>
      <c r="C615" s="109"/>
      <c r="D615" s="108"/>
      <c r="E615" s="109"/>
      <c r="F615" s="108"/>
      <c r="G615" s="109"/>
      <c r="H615" s="108"/>
      <c r="I615" s="109"/>
      <c r="J615" s="108">
        <v>1515.39</v>
      </c>
      <c r="K615" s="41"/>
    </row>
    <row r="616" spans="1:11" ht="13.5" hidden="1">
      <c r="A616" s="41">
        <v>19.9</v>
      </c>
      <c r="B616" s="108"/>
      <c r="C616" s="109"/>
      <c r="D616" s="108"/>
      <c r="E616" s="109"/>
      <c r="F616" s="108"/>
      <c r="G616" s="109"/>
      <c r="H616" s="108"/>
      <c r="I616" s="109"/>
      <c r="J616" s="108">
        <v>1522.96</v>
      </c>
      <c r="K616" s="41"/>
    </row>
    <row r="617" spans="1:11" ht="13.5" hidden="1">
      <c r="A617" s="41">
        <v>20</v>
      </c>
      <c r="B617" s="108"/>
      <c r="C617" s="109"/>
      <c r="D617" s="108"/>
      <c r="E617" s="109"/>
      <c r="F617" s="108"/>
      <c r="G617" s="109"/>
      <c r="H617" s="108"/>
      <c r="I617" s="109"/>
      <c r="J617" s="108">
        <v>1531.4</v>
      </c>
      <c r="K617" s="41"/>
    </row>
    <row r="618" spans="1:11" ht="13.5" hidden="1">
      <c r="A618" s="41">
        <v>20.1</v>
      </c>
      <c r="B618" s="108"/>
      <c r="C618" s="109"/>
      <c r="D618" s="108"/>
      <c r="E618" s="109"/>
      <c r="F618" s="108"/>
      <c r="G618" s="109"/>
      <c r="H618" s="108"/>
      <c r="I618" s="109"/>
      <c r="J618" s="108">
        <v>1539.1</v>
      </c>
      <c r="K618" s="41"/>
    </row>
    <row r="619" spans="1:11" ht="13.5" hidden="1">
      <c r="A619" s="41">
        <v>20.2</v>
      </c>
      <c r="B619" s="108"/>
      <c r="C619" s="109"/>
      <c r="D619" s="108"/>
      <c r="E619" s="109"/>
      <c r="F619" s="108"/>
      <c r="G619" s="109"/>
      <c r="H619" s="108"/>
      <c r="I619" s="109"/>
      <c r="J619" s="108">
        <v>1546.8</v>
      </c>
      <c r="K619" s="41"/>
    </row>
    <row r="620" spans="1:11" ht="13.5" hidden="1">
      <c r="A620" s="41">
        <v>20.3</v>
      </c>
      <c r="B620" s="108"/>
      <c r="C620" s="109"/>
      <c r="D620" s="108"/>
      <c r="E620" s="109"/>
      <c r="F620" s="108"/>
      <c r="G620" s="109"/>
      <c r="H620" s="108"/>
      <c r="I620" s="109"/>
      <c r="J620" s="108">
        <v>1554.5</v>
      </c>
      <c r="K620" s="41"/>
    </row>
    <row r="621" spans="1:11" ht="13.5" hidden="1">
      <c r="A621" s="41">
        <v>20.4</v>
      </c>
      <c r="B621" s="108"/>
      <c r="C621" s="109"/>
      <c r="D621" s="108"/>
      <c r="E621" s="109"/>
      <c r="F621" s="108"/>
      <c r="G621" s="109"/>
      <c r="H621" s="108"/>
      <c r="I621" s="109"/>
      <c r="J621" s="108">
        <v>1562.2</v>
      </c>
      <c r="K621" s="41"/>
    </row>
    <row r="622" spans="1:11" ht="13.5" hidden="1">
      <c r="A622" s="41">
        <v>20.5</v>
      </c>
      <c r="B622" s="108"/>
      <c r="C622" s="109"/>
      <c r="D622" s="108"/>
      <c r="E622" s="109"/>
      <c r="F622" s="108"/>
      <c r="G622" s="109"/>
      <c r="H622" s="108"/>
      <c r="I622" s="109"/>
      <c r="J622" s="108">
        <v>1569.9</v>
      </c>
      <c r="K622" s="41"/>
    </row>
    <row r="623" spans="1:11" ht="13.5" hidden="1">
      <c r="A623" s="41">
        <v>20.6</v>
      </c>
      <c r="B623" s="108"/>
      <c r="C623" s="109"/>
      <c r="D623" s="108"/>
      <c r="E623" s="109"/>
      <c r="F623" s="108"/>
      <c r="G623" s="109"/>
      <c r="H623" s="108"/>
      <c r="I623" s="109"/>
      <c r="J623" s="108">
        <v>1577.6</v>
      </c>
      <c r="K623" s="41"/>
    </row>
    <row r="624" spans="1:11" ht="13.5" hidden="1">
      <c r="A624" s="41">
        <v>20.7</v>
      </c>
      <c r="B624" s="108"/>
      <c r="C624" s="109"/>
      <c r="D624" s="108"/>
      <c r="E624" s="109"/>
      <c r="F624" s="108"/>
      <c r="G624" s="109"/>
      <c r="H624" s="108"/>
      <c r="I624" s="109"/>
      <c r="J624" s="108">
        <v>1585.3</v>
      </c>
      <c r="K624" s="41"/>
    </row>
    <row r="625" spans="1:11" ht="13.5" hidden="1">
      <c r="A625" s="41">
        <v>20.8</v>
      </c>
      <c r="B625" s="108"/>
      <c r="C625" s="109"/>
      <c r="D625" s="108"/>
      <c r="E625" s="109"/>
      <c r="F625" s="108"/>
      <c r="G625" s="109"/>
      <c r="H625" s="108"/>
      <c r="I625" s="109"/>
      <c r="J625" s="108">
        <v>1593</v>
      </c>
      <c r="K625" s="41"/>
    </row>
    <row r="626" spans="1:11" ht="13.5" hidden="1">
      <c r="A626" s="41">
        <v>20.9</v>
      </c>
      <c r="B626" s="108"/>
      <c r="C626" s="109"/>
      <c r="D626" s="108"/>
      <c r="E626" s="109"/>
      <c r="F626" s="108"/>
      <c r="G626" s="109"/>
      <c r="H626" s="108"/>
      <c r="I626" s="109"/>
      <c r="J626" s="108">
        <v>1600.7</v>
      </c>
      <c r="K626" s="41"/>
    </row>
    <row r="627" spans="1:11" ht="13.5" hidden="1">
      <c r="A627" s="41">
        <v>21</v>
      </c>
      <c r="B627" s="108"/>
      <c r="C627" s="109"/>
      <c r="D627" s="108"/>
      <c r="E627" s="109"/>
      <c r="F627" s="108"/>
      <c r="G627" s="109"/>
      <c r="H627" s="108"/>
      <c r="I627" s="109"/>
      <c r="J627" s="108">
        <v>1607.97</v>
      </c>
      <c r="K627" s="41"/>
    </row>
    <row r="628" spans="1:11" ht="13.5" hidden="1">
      <c r="A628" s="41">
        <v>21.1</v>
      </c>
      <c r="B628" s="108"/>
      <c r="C628" s="109"/>
      <c r="D628" s="108"/>
      <c r="E628" s="109"/>
      <c r="F628" s="108"/>
      <c r="G628" s="109"/>
      <c r="H628" s="108"/>
      <c r="I628" s="109"/>
      <c r="J628" s="108"/>
      <c r="K628" s="41"/>
    </row>
    <row r="629" spans="1:11" ht="13.5" hidden="1">
      <c r="A629" s="41">
        <v>21.2</v>
      </c>
      <c r="B629" s="108"/>
      <c r="C629" s="109"/>
      <c r="D629" s="108"/>
      <c r="E629" s="109"/>
      <c r="F629" s="108"/>
      <c r="G629" s="109"/>
      <c r="H629" s="108"/>
      <c r="I629" s="109"/>
      <c r="J629" s="108"/>
      <c r="K629" s="41"/>
    </row>
    <row r="630" spans="1:11" ht="13.5" hidden="1">
      <c r="A630" s="41">
        <v>21.3</v>
      </c>
      <c r="B630" s="108"/>
      <c r="C630" s="109"/>
      <c r="D630" s="108"/>
      <c r="E630" s="109"/>
      <c r="F630" s="108"/>
      <c r="G630" s="109"/>
      <c r="H630" s="108"/>
      <c r="I630" s="109"/>
      <c r="J630" s="108"/>
      <c r="K630" s="41"/>
    </row>
    <row r="631" spans="1:11" ht="13.5" hidden="1">
      <c r="A631" s="41">
        <v>21.4</v>
      </c>
      <c r="B631" s="108"/>
      <c r="C631" s="109"/>
      <c r="D631" s="108"/>
      <c r="E631" s="109"/>
      <c r="F631" s="108"/>
      <c r="G631" s="109"/>
      <c r="H631" s="108"/>
      <c r="I631" s="109"/>
      <c r="J631" s="108"/>
      <c r="K631" s="41"/>
    </row>
    <row r="632" spans="1:11" ht="13.5" hidden="1">
      <c r="A632" s="41">
        <v>21.5</v>
      </c>
      <c r="B632" s="108"/>
      <c r="C632" s="109"/>
      <c r="D632" s="108"/>
      <c r="E632" s="109"/>
      <c r="F632" s="108"/>
      <c r="G632" s="109"/>
      <c r="H632" s="108"/>
      <c r="I632" s="109"/>
      <c r="J632" s="108"/>
      <c r="K632" s="41"/>
    </row>
    <row r="633" spans="1:11" ht="13.5" hidden="1">
      <c r="A633" s="41">
        <v>21.6</v>
      </c>
      <c r="B633" s="108"/>
      <c r="C633" s="109"/>
      <c r="D633" s="108"/>
      <c r="E633" s="109"/>
      <c r="F633" s="108"/>
      <c r="G633" s="109"/>
      <c r="H633" s="108"/>
      <c r="I633" s="109"/>
      <c r="J633" s="108"/>
      <c r="K633" s="41"/>
    </row>
    <row r="634" spans="1:11" ht="13.5" hidden="1">
      <c r="A634" s="41">
        <v>21.7</v>
      </c>
      <c r="B634" s="108"/>
      <c r="C634" s="109"/>
      <c r="D634" s="108"/>
      <c r="E634" s="109"/>
      <c r="F634" s="108"/>
      <c r="G634" s="109"/>
      <c r="H634" s="108"/>
      <c r="I634" s="109"/>
      <c r="J634" s="108"/>
      <c r="K634" s="41"/>
    </row>
    <row r="635" spans="1:11" ht="13.5" hidden="1">
      <c r="A635" s="41">
        <v>21.8</v>
      </c>
      <c r="B635" s="108"/>
      <c r="C635" s="109"/>
      <c r="D635" s="108"/>
      <c r="E635" s="109"/>
      <c r="F635" s="108"/>
      <c r="G635" s="109"/>
      <c r="H635" s="108"/>
      <c r="I635" s="109"/>
      <c r="J635" s="108"/>
      <c r="K635" s="41"/>
    </row>
    <row r="636" spans="1:11" ht="13.5" hidden="1">
      <c r="A636" s="41">
        <v>21.9</v>
      </c>
      <c r="B636" s="108"/>
      <c r="C636" s="109"/>
      <c r="D636" s="108"/>
      <c r="E636" s="109"/>
      <c r="F636" s="108"/>
      <c r="G636" s="109"/>
      <c r="H636" s="108"/>
      <c r="I636" s="109"/>
      <c r="J636" s="108"/>
      <c r="K636" s="41"/>
    </row>
    <row r="637" spans="1:11" ht="13.5" hidden="1">
      <c r="A637" s="41">
        <v>22</v>
      </c>
      <c r="B637" s="108"/>
      <c r="C637" s="109"/>
      <c r="D637" s="108"/>
      <c r="E637" s="109"/>
      <c r="F637" s="108"/>
      <c r="G637" s="109"/>
      <c r="H637" s="108"/>
      <c r="I637" s="109"/>
      <c r="J637" s="108"/>
      <c r="K637" s="41"/>
    </row>
    <row r="638" spans="1:11" ht="13.5" hidden="1">
      <c r="A638" s="41">
        <v>22.1</v>
      </c>
      <c r="B638" s="108"/>
      <c r="C638" s="109"/>
      <c r="D638" s="108"/>
      <c r="E638" s="109"/>
      <c r="F638" s="108"/>
      <c r="G638" s="109"/>
      <c r="H638" s="108"/>
      <c r="I638" s="109"/>
      <c r="J638" s="108"/>
      <c r="K638" s="41"/>
    </row>
    <row r="639" spans="1:11" ht="13.5" hidden="1">
      <c r="A639" s="41">
        <v>22.2</v>
      </c>
      <c r="B639" s="108"/>
      <c r="C639" s="109"/>
      <c r="D639" s="108"/>
      <c r="E639" s="109"/>
      <c r="F639" s="108"/>
      <c r="G639" s="109"/>
      <c r="H639" s="108"/>
      <c r="I639" s="109"/>
      <c r="J639" s="108"/>
      <c r="K639" s="41"/>
    </row>
    <row r="640" spans="1:11" ht="13.5" hidden="1">
      <c r="A640" s="41">
        <v>22.3</v>
      </c>
      <c r="B640" s="108"/>
      <c r="C640" s="109"/>
      <c r="D640" s="108"/>
      <c r="E640" s="109"/>
      <c r="F640" s="108"/>
      <c r="G640" s="109"/>
      <c r="H640" s="108"/>
      <c r="I640" s="109"/>
      <c r="J640" s="108"/>
      <c r="K640" s="41"/>
    </row>
    <row r="641" spans="1:11" ht="13.5" hidden="1">
      <c r="A641" s="41">
        <v>22.4</v>
      </c>
      <c r="B641" s="108"/>
      <c r="C641" s="109"/>
      <c r="D641" s="108"/>
      <c r="E641" s="109"/>
      <c r="F641" s="108"/>
      <c r="G641" s="109"/>
      <c r="H641" s="108"/>
      <c r="I641" s="109"/>
      <c r="J641" s="108"/>
      <c r="K641" s="41"/>
    </row>
    <row r="642" ht="13.5" customHeight="1" hidden="1"/>
    <row r="643" ht="12.75" customHeight="1" hidden="1"/>
    <row r="644" spans="1:11" ht="15.75" hidden="1" thickBot="1">
      <c r="A644" s="25" t="s">
        <v>14</v>
      </c>
      <c r="B644" s="170" t="s">
        <v>4</v>
      </c>
      <c r="C644" s="171"/>
      <c r="D644" s="171"/>
      <c r="E644" s="171"/>
      <c r="F644" s="171"/>
      <c r="G644" s="171"/>
      <c r="H644" s="171"/>
      <c r="I644" s="171"/>
      <c r="J644" s="103"/>
      <c r="K644" s="25" t="s">
        <v>14</v>
      </c>
    </row>
    <row r="645" spans="1:11" ht="14.25" hidden="1" thickBot="1">
      <c r="A645" s="25" t="s">
        <v>15</v>
      </c>
      <c r="B645" s="27">
        <v>1421806</v>
      </c>
      <c r="C645" s="5">
        <v>1421807</v>
      </c>
      <c r="D645" s="28">
        <v>1421808</v>
      </c>
      <c r="E645" s="5">
        <v>1421809</v>
      </c>
      <c r="F645" s="28">
        <v>1421813</v>
      </c>
      <c r="G645" s="5">
        <v>1421811</v>
      </c>
      <c r="H645" s="28">
        <v>1421814</v>
      </c>
      <c r="I645" s="59"/>
      <c r="J645" s="111"/>
      <c r="K645" s="25" t="s">
        <v>15</v>
      </c>
    </row>
    <row r="646" spans="1:11" ht="14.25" hidden="1" thickBot="1">
      <c r="A646" s="29" t="s">
        <v>0</v>
      </c>
      <c r="B646" s="27">
        <v>50</v>
      </c>
      <c r="C646" s="5">
        <v>65</v>
      </c>
      <c r="D646" s="28">
        <v>80</v>
      </c>
      <c r="E646" s="5">
        <v>100</v>
      </c>
      <c r="F646" s="28">
        <v>125</v>
      </c>
      <c r="G646" s="5">
        <v>150</v>
      </c>
      <c r="H646" s="28">
        <v>200</v>
      </c>
      <c r="I646" s="60"/>
      <c r="J646" s="112"/>
      <c r="K646" s="29" t="s">
        <v>0</v>
      </c>
    </row>
    <row r="647" spans="1:11" ht="9.75" customHeight="1" hidden="1">
      <c r="A647" s="155" t="s">
        <v>16</v>
      </c>
      <c r="B647" s="165" t="e">
        <f aca="true" t="shared" si="12" ref="B647:H647">IF($A$18&gt;B654,"#NV",(LOOKUP($A$18,B656:B813,$A19:$A176)+B655))</f>
        <v>#N/A</v>
      </c>
      <c r="C647" s="150" t="e">
        <f t="shared" si="12"/>
        <v>#N/A</v>
      </c>
      <c r="D647" s="147" t="e">
        <f t="shared" si="12"/>
        <v>#N/A</v>
      </c>
      <c r="E647" s="150" t="e">
        <f t="shared" si="12"/>
        <v>#N/A</v>
      </c>
      <c r="F647" s="147" t="e">
        <f t="shared" si="12"/>
        <v>#N/A</v>
      </c>
      <c r="G647" s="150" t="e">
        <f t="shared" si="12"/>
        <v>#N/A</v>
      </c>
      <c r="H647" s="147" t="e">
        <f t="shared" si="12"/>
        <v>#N/A</v>
      </c>
      <c r="I647" s="61"/>
      <c r="J647" s="113"/>
      <c r="K647" s="155" t="s">
        <v>16</v>
      </c>
    </row>
    <row r="648" spans="1:11" ht="9.75" customHeight="1" hidden="1">
      <c r="A648" s="156"/>
      <c r="B648" s="165"/>
      <c r="C648" s="150"/>
      <c r="D648" s="147"/>
      <c r="E648" s="150"/>
      <c r="F648" s="147"/>
      <c r="G648" s="150"/>
      <c r="H648" s="147"/>
      <c r="I648" s="61"/>
      <c r="J648" s="113"/>
      <c r="K648" s="156"/>
    </row>
    <row r="649" spans="1:11" ht="9.75" customHeight="1" hidden="1">
      <c r="A649" s="156"/>
      <c r="B649" s="165"/>
      <c r="C649" s="150"/>
      <c r="D649" s="147"/>
      <c r="E649" s="150"/>
      <c r="F649" s="147"/>
      <c r="G649" s="150"/>
      <c r="H649" s="147"/>
      <c r="I649" s="61"/>
      <c r="J649" s="113"/>
      <c r="K649" s="156"/>
    </row>
    <row r="650" spans="1:11" ht="9.75" customHeight="1" hidden="1" thickBot="1">
      <c r="A650" s="157"/>
      <c r="B650" s="166"/>
      <c r="C650" s="151"/>
      <c r="D650" s="148"/>
      <c r="E650" s="151"/>
      <c r="F650" s="148"/>
      <c r="G650" s="151"/>
      <c r="H650" s="148"/>
      <c r="I650" s="62"/>
      <c r="J650" s="114"/>
      <c r="K650" s="157"/>
    </row>
    <row r="651" spans="1:11" ht="27.75" customHeight="1" hidden="1" thickBot="1">
      <c r="A651" s="86" t="s">
        <v>17</v>
      </c>
      <c r="B651" s="91" t="e">
        <f aca="true" t="shared" si="13" ref="B651:H651">IF(B647="#NV","#NV",B652)</f>
        <v>#N/A</v>
      </c>
      <c r="C651" s="92" t="e">
        <f t="shared" si="13"/>
        <v>#N/A</v>
      </c>
      <c r="D651" s="130" t="e">
        <f t="shared" si="13"/>
        <v>#N/A</v>
      </c>
      <c r="E651" s="92" t="e">
        <f t="shared" si="13"/>
        <v>#N/A</v>
      </c>
      <c r="F651" s="130" t="e">
        <f t="shared" si="13"/>
        <v>#N/A</v>
      </c>
      <c r="G651" s="92" t="e">
        <f t="shared" si="13"/>
        <v>#N/A</v>
      </c>
      <c r="H651" s="130" t="e">
        <f t="shared" si="13"/>
        <v>#N/A</v>
      </c>
      <c r="I651" s="92"/>
      <c r="J651" s="110"/>
      <c r="K651" s="85" t="s">
        <v>17</v>
      </c>
    </row>
    <row r="652" spans="1:11" ht="18.75" hidden="1" thickBot="1">
      <c r="A652" s="85"/>
      <c r="B652" s="88">
        <f>($K$4*4000)/(PI()*54.5^2)</f>
        <v>0.09525868901683641</v>
      </c>
      <c r="C652" s="88">
        <f>($K$4*4000)/(PI()*70.3^2)</f>
        <v>0.057251511213324405</v>
      </c>
      <c r="D652" s="88">
        <f>($K$4*4000)/(PI()*82.5^2)</f>
        <v>0.041570926876364864</v>
      </c>
      <c r="E652" s="88">
        <f>($K$4*4000)/(PI()*107.1^2)</f>
        <v>0.024667132304098845</v>
      </c>
      <c r="F652" s="88">
        <f>($K$4*4000)/(PI()*131.7^2)</f>
        <v>0.016312707722692877</v>
      </c>
      <c r="G652" s="88">
        <f>($K$4*4000)/(PI()*159.3^2)</f>
        <v>0.011149773709928297</v>
      </c>
      <c r="H652" s="88">
        <f>($K$4*4000)/(PI()*204.9^2)</f>
        <v>0.006739282909189912</v>
      </c>
      <c r="I652" s="88"/>
      <c r="J652" s="119"/>
      <c r="K652" s="85"/>
    </row>
    <row r="653" spans="1:11" ht="18.75" hidden="1" thickBot="1">
      <c r="A653" s="87"/>
      <c r="B653" s="88"/>
      <c r="C653" s="88"/>
      <c r="D653" s="88"/>
      <c r="E653" s="88"/>
      <c r="F653" s="88"/>
      <c r="G653" s="88"/>
      <c r="H653" s="93"/>
      <c r="I653" s="94"/>
      <c r="J653" s="131"/>
      <c r="K653" s="87"/>
    </row>
    <row r="654" spans="1:11" ht="24.75" customHeight="1" hidden="1" thickBot="1">
      <c r="A654" s="33" t="s">
        <v>1</v>
      </c>
      <c r="B654" s="34">
        <v>49.8</v>
      </c>
      <c r="C654" s="35">
        <v>81.8</v>
      </c>
      <c r="D654" s="36">
        <v>128</v>
      </c>
      <c r="E654" s="35">
        <v>224</v>
      </c>
      <c r="F654" s="36">
        <v>349</v>
      </c>
      <c r="G654" s="35">
        <v>446</v>
      </c>
      <c r="H654" s="36">
        <v>890</v>
      </c>
      <c r="I654" s="37"/>
      <c r="J654" s="120"/>
      <c r="K654" s="29" t="s">
        <v>1</v>
      </c>
    </row>
    <row r="655" spans="2:8" ht="14.25" hidden="1" thickBot="1">
      <c r="B655" s="34">
        <v>0.1</v>
      </c>
      <c r="C655" s="35">
        <v>0.1</v>
      </c>
      <c r="D655" s="36">
        <v>0.1</v>
      </c>
      <c r="E655" s="35">
        <v>0.1</v>
      </c>
      <c r="F655" s="43">
        <v>0.1</v>
      </c>
      <c r="G655" s="35">
        <v>0.1</v>
      </c>
      <c r="H655" s="44">
        <v>0.1</v>
      </c>
    </row>
    <row r="656" spans="2:8" ht="13.5" hidden="1">
      <c r="B656" s="11"/>
      <c r="C656" s="12"/>
      <c r="D656" s="12"/>
      <c r="E656" s="12"/>
      <c r="F656" s="12"/>
      <c r="G656" s="12"/>
      <c r="H656" s="13"/>
    </row>
    <row r="657" spans="2:8" ht="13.5" hidden="1">
      <c r="B657" s="14"/>
      <c r="C657" s="15"/>
      <c r="D657" s="15"/>
      <c r="E657" s="15"/>
      <c r="F657" s="15"/>
      <c r="G657" s="15"/>
      <c r="H657" s="21"/>
    </row>
    <row r="658" spans="2:8" ht="13.5" hidden="1">
      <c r="B658" s="14"/>
      <c r="C658" s="15"/>
      <c r="D658" s="15"/>
      <c r="E658" s="15"/>
      <c r="F658" s="15"/>
      <c r="G658" s="15"/>
      <c r="H658" s="21"/>
    </row>
    <row r="659" spans="2:8" ht="13.5" hidden="1">
      <c r="B659" s="14"/>
      <c r="C659" s="15"/>
      <c r="D659" s="15"/>
      <c r="E659" s="15"/>
      <c r="F659" s="15"/>
      <c r="G659" s="15"/>
      <c r="H659" s="21"/>
    </row>
    <row r="660" spans="2:8" ht="13.5" hidden="1">
      <c r="B660" s="14"/>
      <c r="C660" s="15"/>
      <c r="D660" s="15"/>
      <c r="E660" s="15"/>
      <c r="F660" s="15"/>
      <c r="G660" s="15"/>
      <c r="H660" s="21"/>
    </row>
    <row r="661" spans="2:8" ht="13.5" hidden="1">
      <c r="B661" s="14"/>
      <c r="C661" s="15"/>
      <c r="D661" s="15"/>
      <c r="E661" s="15"/>
      <c r="F661" s="15"/>
      <c r="G661" s="15"/>
      <c r="H661" s="21"/>
    </row>
    <row r="662" spans="2:8" ht="13.5" hidden="1">
      <c r="B662" s="14"/>
      <c r="C662" s="15"/>
      <c r="D662" s="15"/>
      <c r="E662" s="15"/>
      <c r="F662" s="15"/>
      <c r="G662" s="15"/>
      <c r="H662" s="21"/>
    </row>
    <row r="663" spans="2:8" ht="13.5" hidden="1">
      <c r="B663" s="14"/>
      <c r="C663" s="15"/>
      <c r="D663" s="15"/>
      <c r="E663" s="15"/>
      <c r="F663" s="15"/>
      <c r="G663" s="15"/>
      <c r="H663" s="21"/>
    </row>
    <row r="664" spans="2:8" ht="13.5" hidden="1">
      <c r="B664" s="14"/>
      <c r="C664" s="15"/>
      <c r="D664" s="15"/>
      <c r="E664" s="15"/>
      <c r="F664" s="15"/>
      <c r="G664" s="15"/>
      <c r="H664" s="21"/>
    </row>
    <row r="665" spans="2:8" ht="13.5" hidden="1">
      <c r="B665" s="14"/>
      <c r="C665" s="15"/>
      <c r="D665" s="15"/>
      <c r="E665" s="15"/>
      <c r="F665" s="15"/>
      <c r="G665" s="15"/>
      <c r="H665" s="21"/>
    </row>
    <row r="666" spans="2:8" ht="13.5" hidden="1">
      <c r="B666" s="14"/>
      <c r="C666" s="15"/>
      <c r="D666" s="15"/>
      <c r="E666" s="15"/>
      <c r="F666" s="15"/>
      <c r="G666" s="15"/>
      <c r="H666" s="21"/>
    </row>
    <row r="667" spans="2:8" ht="13.5" hidden="1">
      <c r="B667" s="14"/>
      <c r="C667" s="15"/>
      <c r="D667" s="15"/>
      <c r="E667" s="15"/>
      <c r="F667" s="15"/>
      <c r="G667" s="15"/>
      <c r="H667" s="21"/>
    </row>
    <row r="668" spans="2:8" ht="13.5" hidden="1">
      <c r="B668" s="14"/>
      <c r="C668" s="15"/>
      <c r="D668" s="15"/>
      <c r="E668" s="15"/>
      <c r="F668" s="15"/>
      <c r="G668" s="15"/>
      <c r="H668" s="21"/>
    </row>
    <row r="669" spans="2:8" ht="13.5" hidden="1">
      <c r="B669" s="14"/>
      <c r="C669" s="15"/>
      <c r="D669" s="15"/>
      <c r="E669" s="15"/>
      <c r="F669" s="15"/>
      <c r="G669" s="15"/>
      <c r="H669" s="21"/>
    </row>
    <row r="670" spans="2:8" ht="13.5" hidden="1">
      <c r="B670" s="14"/>
      <c r="C670" s="15"/>
      <c r="D670" s="15"/>
      <c r="E670" s="15"/>
      <c r="F670" s="15"/>
      <c r="G670" s="15"/>
      <c r="H670" s="21"/>
    </row>
    <row r="671" spans="2:8" ht="13.5" hidden="1">
      <c r="B671" s="14"/>
      <c r="C671" s="15"/>
      <c r="D671" s="15"/>
      <c r="E671" s="15"/>
      <c r="F671" s="15"/>
      <c r="G671" s="15"/>
      <c r="H671" s="21"/>
    </row>
    <row r="672" spans="2:8" ht="13.5" hidden="1">
      <c r="B672" s="14"/>
      <c r="C672" s="15"/>
      <c r="D672" s="15"/>
      <c r="E672" s="15"/>
      <c r="F672" s="15"/>
      <c r="G672" s="15"/>
      <c r="H672" s="21"/>
    </row>
    <row r="673" spans="2:8" ht="13.5" hidden="1">
      <c r="B673" s="14"/>
      <c r="C673" s="15"/>
      <c r="D673" s="15"/>
      <c r="E673" s="15"/>
      <c r="F673" s="15"/>
      <c r="G673" s="15"/>
      <c r="H673" s="21"/>
    </row>
    <row r="674" spans="2:8" ht="13.5" hidden="1">
      <c r="B674" s="17">
        <v>10.9</v>
      </c>
      <c r="C674" s="18">
        <v>15.3</v>
      </c>
      <c r="D674" s="19">
        <v>26.2</v>
      </c>
      <c r="E674" s="18">
        <v>45.2</v>
      </c>
      <c r="F674" s="15"/>
      <c r="G674" s="15"/>
      <c r="H674" s="21"/>
    </row>
    <row r="675" spans="2:8" ht="13.5" hidden="1">
      <c r="B675" s="17">
        <v>11.6</v>
      </c>
      <c r="C675" s="18">
        <v>16.3</v>
      </c>
      <c r="D675" s="19">
        <v>27.3</v>
      </c>
      <c r="E675" s="18">
        <v>48.1</v>
      </c>
      <c r="F675" s="15"/>
      <c r="G675" s="15"/>
      <c r="H675" s="21"/>
    </row>
    <row r="676" spans="2:8" ht="13.5" hidden="1">
      <c r="B676" s="17">
        <v>12.4</v>
      </c>
      <c r="C676" s="18">
        <v>17.2</v>
      </c>
      <c r="D676" s="19">
        <v>28.4</v>
      </c>
      <c r="E676" s="18">
        <v>51</v>
      </c>
      <c r="F676" s="15"/>
      <c r="G676" s="15"/>
      <c r="H676" s="21"/>
    </row>
    <row r="677" spans="2:8" ht="13.5" hidden="1">
      <c r="B677" s="14"/>
      <c r="C677" s="15"/>
      <c r="D677" s="15"/>
      <c r="E677" s="15"/>
      <c r="F677" s="15"/>
      <c r="G677" s="15"/>
      <c r="H677" s="21"/>
    </row>
    <row r="678" spans="2:8" ht="13.5" hidden="1">
      <c r="B678" s="17">
        <v>13.1</v>
      </c>
      <c r="C678" s="18">
        <v>18.2</v>
      </c>
      <c r="D678" s="19">
        <v>29.6</v>
      </c>
      <c r="E678" s="18">
        <v>54</v>
      </c>
      <c r="F678" s="15"/>
      <c r="G678" s="15"/>
      <c r="H678" s="21"/>
    </row>
    <row r="679" spans="2:8" ht="13.5" hidden="1">
      <c r="B679" s="17">
        <v>13.8</v>
      </c>
      <c r="C679" s="18">
        <v>19.1</v>
      </c>
      <c r="D679" s="19">
        <v>30.7</v>
      </c>
      <c r="E679" s="18">
        <v>56.9</v>
      </c>
      <c r="F679" s="15"/>
      <c r="G679" s="15"/>
      <c r="H679" s="21"/>
    </row>
    <row r="680" spans="2:8" ht="13.5" hidden="1">
      <c r="B680" s="17">
        <v>14.5</v>
      </c>
      <c r="C680" s="18">
        <v>20.1</v>
      </c>
      <c r="D680" s="19">
        <v>31.8</v>
      </c>
      <c r="E680" s="18">
        <v>59.8</v>
      </c>
      <c r="F680" s="15"/>
      <c r="G680" s="15"/>
      <c r="H680" s="21"/>
    </row>
    <row r="681" spans="2:8" ht="13.5" hidden="1">
      <c r="B681" s="17">
        <v>15.2</v>
      </c>
      <c r="C681" s="18">
        <v>21</v>
      </c>
      <c r="D681" s="19">
        <v>32.9</v>
      </c>
      <c r="E681" s="18">
        <v>62.8</v>
      </c>
      <c r="F681" s="15"/>
      <c r="G681" s="15"/>
      <c r="H681" s="21"/>
    </row>
    <row r="682" spans="2:8" ht="13.5" hidden="1">
      <c r="B682" s="17">
        <v>15.9</v>
      </c>
      <c r="C682" s="18">
        <v>22</v>
      </c>
      <c r="D682" s="19">
        <v>34.1</v>
      </c>
      <c r="E682" s="18">
        <v>65.7</v>
      </c>
      <c r="F682" s="15"/>
      <c r="G682" s="15"/>
      <c r="H682" s="21"/>
    </row>
    <row r="683" spans="2:8" ht="13.5" hidden="1">
      <c r="B683" s="14"/>
      <c r="C683" s="15"/>
      <c r="D683" s="15"/>
      <c r="E683" s="15"/>
      <c r="F683" s="15"/>
      <c r="G683" s="15"/>
      <c r="H683" s="21"/>
    </row>
    <row r="684" spans="2:8" ht="13.5" hidden="1">
      <c r="B684" s="17">
        <v>16.6</v>
      </c>
      <c r="C684" s="18">
        <v>22.9</v>
      </c>
      <c r="D684" s="19">
        <v>35.2</v>
      </c>
      <c r="E684" s="18">
        <v>68.7</v>
      </c>
      <c r="F684" s="15"/>
      <c r="G684" s="15"/>
      <c r="H684" s="21"/>
    </row>
    <row r="685" spans="2:8" ht="13.5" hidden="1">
      <c r="B685" s="17">
        <v>17.4</v>
      </c>
      <c r="C685" s="18">
        <v>23.9</v>
      </c>
      <c r="D685" s="19">
        <v>36.3</v>
      </c>
      <c r="E685" s="18">
        <v>71.6</v>
      </c>
      <c r="F685" s="15"/>
      <c r="G685" s="15"/>
      <c r="H685" s="21"/>
    </row>
    <row r="686" spans="2:8" ht="13.5" hidden="1">
      <c r="B686" s="17">
        <v>18.1</v>
      </c>
      <c r="C686" s="18">
        <v>24.9</v>
      </c>
      <c r="D686" s="19">
        <v>37.5</v>
      </c>
      <c r="E686" s="18">
        <v>74.5</v>
      </c>
      <c r="F686" s="15"/>
      <c r="G686" s="15"/>
      <c r="H686" s="21"/>
    </row>
    <row r="687" spans="2:8" ht="13.5" hidden="1">
      <c r="B687" s="17">
        <v>19</v>
      </c>
      <c r="C687" s="18">
        <v>26.1</v>
      </c>
      <c r="D687" s="19">
        <v>39</v>
      </c>
      <c r="E687" s="18">
        <v>78</v>
      </c>
      <c r="F687" s="15"/>
      <c r="G687" s="15"/>
      <c r="H687" s="21"/>
    </row>
    <row r="688" spans="2:8" ht="13.5" hidden="1">
      <c r="B688" s="17">
        <v>19.9</v>
      </c>
      <c r="C688" s="18">
        <v>27.3</v>
      </c>
      <c r="D688" s="19">
        <v>40.6</v>
      </c>
      <c r="E688" s="18">
        <v>81.4</v>
      </c>
      <c r="F688" s="15"/>
      <c r="G688" s="15"/>
      <c r="H688" s="21"/>
    </row>
    <row r="689" spans="2:8" ht="13.5" hidden="1">
      <c r="B689" s="14"/>
      <c r="C689" s="15"/>
      <c r="D689" s="15"/>
      <c r="E689" s="15"/>
      <c r="F689" s="15"/>
      <c r="G689" s="15"/>
      <c r="H689" s="21"/>
    </row>
    <row r="690" spans="2:8" ht="13.5" hidden="1">
      <c r="B690" s="17">
        <v>20.7</v>
      </c>
      <c r="C690" s="18">
        <v>28.6</v>
      </c>
      <c r="D690" s="19">
        <v>42.2</v>
      </c>
      <c r="E690" s="18">
        <v>84.8</v>
      </c>
      <c r="F690" s="15"/>
      <c r="G690" s="15"/>
      <c r="H690" s="21"/>
    </row>
    <row r="691" spans="2:8" ht="13.5" hidden="1">
      <c r="B691" s="17">
        <v>21.6</v>
      </c>
      <c r="C691" s="18">
        <v>29.8</v>
      </c>
      <c r="D691" s="19">
        <v>43.8</v>
      </c>
      <c r="E691" s="18">
        <v>88.3</v>
      </c>
      <c r="F691" s="15"/>
      <c r="G691" s="15"/>
      <c r="H691" s="21"/>
    </row>
    <row r="692" spans="2:8" ht="13.5" hidden="1">
      <c r="B692" s="17">
        <v>22.5</v>
      </c>
      <c r="C692" s="18">
        <v>31</v>
      </c>
      <c r="D692" s="19">
        <v>45.4</v>
      </c>
      <c r="E692" s="18">
        <v>91.7</v>
      </c>
      <c r="F692" s="19">
        <v>72.2</v>
      </c>
      <c r="G692" s="18">
        <v>92.2</v>
      </c>
      <c r="H692" s="23">
        <v>195</v>
      </c>
    </row>
    <row r="693" spans="2:8" ht="13.5" hidden="1">
      <c r="B693" s="17">
        <v>23.4</v>
      </c>
      <c r="C693" s="18">
        <v>32.3</v>
      </c>
      <c r="D693" s="19">
        <v>47</v>
      </c>
      <c r="E693" s="18">
        <v>95.1</v>
      </c>
      <c r="F693" s="19">
        <v>74.1</v>
      </c>
      <c r="G693" s="18">
        <v>94.1</v>
      </c>
      <c r="H693" s="23">
        <v>200</v>
      </c>
    </row>
    <row r="694" spans="2:8" ht="13.5" hidden="1">
      <c r="B694" s="17">
        <v>24.2</v>
      </c>
      <c r="C694" s="18">
        <v>33.5</v>
      </c>
      <c r="D694" s="19">
        <v>48.6</v>
      </c>
      <c r="E694" s="18">
        <v>98.6</v>
      </c>
      <c r="F694" s="19">
        <v>75.9</v>
      </c>
      <c r="G694" s="18">
        <v>96</v>
      </c>
      <c r="H694" s="23">
        <v>205</v>
      </c>
    </row>
    <row r="695" spans="2:8" ht="13.5" hidden="1">
      <c r="B695" s="14"/>
      <c r="C695" s="15"/>
      <c r="D695" s="15"/>
      <c r="E695" s="15"/>
      <c r="F695" s="15"/>
      <c r="G695" s="15"/>
      <c r="H695" s="21"/>
    </row>
    <row r="696" spans="2:8" ht="13.5" hidden="1">
      <c r="B696" s="17">
        <v>25.1</v>
      </c>
      <c r="C696" s="18">
        <v>34.7</v>
      </c>
      <c r="D696" s="19">
        <v>50.2</v>
      </c>
      <c r="E696" s="18">
        <v>102</v>
      </c>
      <c r="F696" s="19">
        <v>77.7</v>
      </c>
      <c r="G696" s="18">
        <v>97.8</v>
      </c>
      <c r="H696" s="23">
        <v>209</v>
      </c>
    </row>
    <row r="697" spans="2:8" ht="13.5" hidden="1">
      <c r="B697" s="17">
        <v>26</v>
      </c>
      <c r="C697" s="18">
        <v>36</v>
      </c>
      <c r="D697" s="19">
        <v>51.8</v>
      </c>
      <c r="E697" s="18">
        <v>106</v>
      </c>
      <c r="F697" s="19">
        <v>79.5</v>
      </c>
      <c r="G697" s="18">
        <v>99.7</v>
      </c>
      <c r="H697" s="23">
        <v>214</v>
      </c>
    </row>
    <row r="698" spans="2:8" ht="13.5" hidden="1">
      <c r="B698" s="17">
        <v>26.9</v>
      </c>
      <c r="C698" s="18">
        <v>37.2</v>
      </c>
      <c r="D698" s="19">
        <v>53.3</v>
      </c>
      <c r="E698" s="18">
        <v>109</v>
      </c>
      <c r="F698" s="19">
        <v>81.3</v>
      </c>
      <c r="G698" s="18">
        <v>102</v>
      </c>
      <c r="H698" s="23">
        <v>219</v>
      </c>
    </row>
    <row r="699" spans="2:8" ht="13.5" hidden="1">
      <c r="B699" s="17">
        <v>27.7</v>
      </c>
      <c r="C699" s="18">
        <v>38.8</v>
      </c>
      <c r="D699" s="19">
        <v>55.3</v>
      </c>
      <c r="E699" s="18">
        <v>112</v>
      </c>
      <c r="F699" s="19">
        <v>83.8</v>
      </c>
      <c r="G699" s="18">
        <v>104</v>
      </c>
      <c r="H699" s="23">
        <v>225</v>
      </c>
    </row>
    <row r="700" spans="2:8" ht="13.5" hidden="1">
      <c r="B700" s="17">
        <v>28.6</v>
      </c>
      <c r="C700" s="18">
        <v>40.3</v>
      </c>
      <c r="D700" s="19">
        <v>57.2</v>
      </c>
      <c r="E700" s="18">
        <v>116</v>
      </c>
      <c r="F700" s="19">
        <v>86.3</v>
      </c>
      <c r="G700" s="18">
        <v>106</v>
      </c>
      <c r="H700" s="23">
        <v>230</v>
      </c>
    </row>
    <row r="701" spans="2:8" ht="13.5" hidden="1">
      <c r="B701" s="14"/>
      <c r="C701" s="15"/>
      <c r="D701" s="15"/>
      <c r="E701" s="15"/>
      <c r="F701" s="15"/>
      <c r="G701" s="15"/>
      <c r="H701" s="21"/>
    </row>
    <row r="702" spans="2:8" ht="13.5" hidden="1">
      <c r="B702" s="17">
        <v>29.4</v>
      </c>
      <c r="C702" s="18">
        <v>41.8</v>
      </c>
      <c r="D702" s="19">
        <v>59.1</v>
      </c>
      <c r="E702" s="18">
        <v>119</v>
      </c>
      <c r="F702" s="19">
        <v>88.8</v>
      </c>
      <c r="G702" s="18">
        <v>109</v>
      </c>
      <c r="H702" s="23">
        <v>236</v>
      </c>
    </row>
    <row r="703" spans="2:8" ht="13.5" hidden="1">
      <c r="B703" s="17">
        <v>30.3</v>
      </c>
      <c r="C703" s="18">
        <v>43.4</v>
      </c>
      <c r="D703" s="19">
        <v>61.1</v>
      </c>
      <c r="E703" s="18">
        <v>122</v>
      </c>
      <c r="F703" s="19">
        <v>91.3</v>
      </c>
      <c r="G703" s="18">
        <v>111</v>
      </c>
      <c r="H703" s="23">
        <v>242</v>
      </c>
    </row>
    <row r="704" spans="2:8" ht="13.5" hidden="1">
      <c r="B704" s="17">
        <v>31.1</v>
      </c>
      <c r="C704" s="18">
        <v>44.9</v>
      </c>
      <c r="D704" s="19">
        <v>63</v>
      </c>
      <c r="E704" s="18">
        <v>125</v>
      </c>
      <c r="F704" s="19">
        <v>93.8</v>
      </c>
      <c r="G704" s="18">
        <v>113</v>
      </c>
      <c r="H704" s="23">
        <v>248</v>
      </c>
    </row>
    <row r="705" spans="2:8" ht="13.5" hidden="1">
      <c r="B705" s="17">
        <v>32</v>
      </c>
      <c r="C705" s="18">
        <v>46.4</v>
      </c>
      <c r="D705" s="19">
        <v>64.9</v>
      </c>
      <c r="E705" s="18">
        <v>129</v>
      </c>
      <c r="F705" s="19">
        <v>96.3</v>
      </c>
      <c r="G705" s="18">
        <v>116</v>
      </c>
      <c r="H705" s="23">
        <v>254</v>
      </c>
    </row>
    <row r="706" spans="2:8" ht="13.5" hidden="1">
      <c r="B706" s="17">
        <v>32.8</v>
      </c>
      <c r="C706" s="18">
        <v>48</v>
      </c>
      <c r="D706" s="19">
        <v>66.8</v>
      </c>
      <c r="E706" s="18">
        <v>132</v>
      </c>
      <c r="F706" s="19">
        <v>98.8</v>
      </c>
      <c r="G706" s="18">
        <v>118</v>
      </c>
      <c r="H706" s="23">
        <v>259</v>
      </c>
    </row>
    <row r="707" spans="2:8" ht="13.5" hidden="1">
      <c r="B707" s="14"/>
      <c r="C707" s="15"/>
      <c r="D707" s="15"/>
      <c r="E707" s="15"/>
      <c r="F707" s="15"/>
      <c r="G707" s="15"/>
      <c r="H707" s="21"/>
    </row>
    <row r="708" spans="2:8" ht="13.5" hidden="1">
      <c r="B708" s="17">
        <v>33.6</v>
      </c>
      <c r="C708" s="18">
        <v>49.5</v>
      </c>
      <c r="D708" s="19">
        <v>68.8</v>
      </c>
      <c r="E708" s="18">
        <v>135</v>
      </c>
      <c r="F708" s="19">
        <v>101</v>
      </c>
      <c r="G708" s="18">
        <v>121</v>
      </c>
      <c r="H708" s="23">
        <v>265</v>
      </c>
    </row>
    <row r="709" spans="2:8" ht="13.5" hidden="1">
      <c r="B709" s="17">
        <v>34.5</v>
      </c>
      <c r="C709" s="18">
        <v>51</v>
      </c>
      <c r="D709" s="19">
        <v>70.7</v>
      </c>
      <c r="E709" s="18">
        <v>139</v>
      </c>
      <c r="F709" s="19">
        <v>104</v>
      </c>
      <c r="G709" s="18">
        <v>123</v>
      </c>
      <c r="H709" s="23">
        <v>271</v>
      </c>
    </row>
    <row r="710" spans="2:8" ht="13.5" hidden="1">
      <c r="B710" s="17">
        <v>35.3</v>
      </c>
      <c r="C710" s="18">
        <v>52.6</v>
      </c>
      <c r="D710" s="19">
        <v>72.6</v>
      </c>
      <c r="E710" s="18">
        <v>142</v>
      </c>
      <c r="F710" s="19">
        <v>106</v>
      </c>
      <c r="G710" s="18">
        <v>125</v>
      </c>
      <c r="H710" s="23">
        <v>277</v>
      </c>
    </row>
    <row r="711" spans="2:8" ht="13.5" hidden="1">
      <c r="B711" s="17">
        <v>35.9</v>
      </c>
      <c r="C711" s="18">
        <v>54</v>
      </c>
      <c r="D711" s="19">
        <v>74.7</v>
      </c>
      <c r="E711" s="18">
        <v>146</v>
      </c>
      <c r="F711" s="19">
        <v>109</v>
      </c>
      <c r="G711" s="18">
        <v>128</v>
      </c>
      <c r="H711" s="23">
        <v>283</v>
      </c>
    </row>
    <row r="712" spans="2:8" ht="13.5" hidden="1">
      <c r="B712" s="17">
        <v>36.6</v>
      </c>
      <c r="C712" s="18">
        <v>55.5</v>
      </c>
      <c r="D712" s="19">
        <v>76.8</v>
      </c>
      <c r="E712" s="18">
        <v>149</v>
      </c>
      <c r="F712" s="19">
        <v>111</v>
      </c>
      <c r="G712" s="18">
        <v>130</v>
      </c>
      <c r="H712" s="23">
        <v>289</v>
      </c>
    </row>
    <row r="713" spans="2:8" ht="13.5" hidden="1">
      <c r="B713" s="14"/>
      <c r="C713" s="15"/>
      <c r="D713" s="15"/>
      <c r="E713" s="15"/>
      <c r="F713" s="15"/>
      <c r="G713" s="15"/>
      <c r="H713" s="21"/>
    </row>
    <row r="714" spans="2:8" ht="13.5" hidden="1">
      <c r="B714" s="17">
        <v>37.1</v>
      </c>
      <c r="C714" s="18">
        <v>57</v>
      </c>
      <c r="D714" s="19">
        <v>78.9</v>
      </c>
      <c r="E714" s="18">
        <v>153</v>
      </c>
      <c r="F714" s="19">
        <v>114</v>
      </c>
      <c r="G714" s="18">
        <v>132</v>
      </c>
      <c r="H714" s="23">
        <v>294</v>
      </c>
    </row>
    <row r="715" spans="2:8" ht="13.5" hidden="1">
      <c r="B715" s="17">
        <v>37.8</v>
      </c>
      <c r="C715" s="18">
        <v>58.5</v>
      </c>
      <c r="D715" s="19">
        <v>81</v>
      </c>
      <c r="E715" s="18">
        <v>156</v>
      </c>
      <c r="F715" s="19">
        <v>116</v>
      </c>
      <c r="G715" s="18">
        <v>135</v>
      </c>
      <c r="H715" s="23">
        <v>300</v>
      </c>
    </row>
    <row r="716" spans="2:8" ht="13.5" hidden="1">
      <c r="B716" s="17">
        <v>38.4</v>
      </c>
      <c r="C716" s="18">
        <v>60</v>
      </c>
      <c r="D716" s="19">
        <v>83.1</v>
      </c>
      <c r="E716" s="18">
        <v>160</v>
      </c>
      <c r="F716" s="19">
        <v>119</v>
      </c>
      <c r="G716" s="18">
        <v>137</v>
      </c>
      <c r="H716" s="23">
        <v>306</v>
      </c>
    </row>
    <row r="717" spans="2:8" ht="13.5" hidden="1">
      <c r="B717" s="17">
        <v>39</v>
      </c>
      <c r="C717" s="18">
        <v>61.4</v>
      </c>
      <c r="D717" s="19">
        <v>85.2</v>
      </c>
      <c r="E717" s="18">
        <v>163</v>
      </c>
      <c r="F717" s="19">
        <v>121</v>
      </c>
      <c r="G717" s="18">
        <v>139</v>
      </c>
      <c r="H717" s="23">
        <v>312</v>
      </c>
    </row>
    <row r="718" spans="2:8" ht="13.5" hidden="1">
      <c r="B718" s="17">
        <v>39.6</v>
      </c>
      <c r="C718" s="18">
        <v>62.9</v>
      </c>
      <c r="D718" s="19">
        <v>87.3</v>
      </c>
      <c r="E718" s="18">
        <v>167</v>
      </c>
      <c r="F718" s="19">
        <v>124</v>
      </c>
      <c r="G718" s="18">
        <v>142</v>
      </c>
      <c r="H718" s="23">
        <v>318</v>
      </c>
    </row>
    <row r="719" spans="2:8" ht="13.5" hidden="1">
      <c r="B719" s="14"/>
      <c r="C719" s="15"/>
      <c r="D719" s="15"/>
      <c r="E719" s="15"/>
      <c r="F719" s="15"/>
      <c r="G719" s="15"/>
      <c r="H719" s="21"/>
    </row>
    <row r="720" spans="2:8" ht="13.5" hidden="1">
      <c r="B720" s="17">
        <v>40.2</v>
      </c>
      <c r="C720" s="18">
        <v>64.4</v>
      </c>
      <c r="D720" s="19">
        <v>89.3</v>
      </c>
      <c r="E720" s="18">
        <v>170</v>
      </c>
      <c r="F720" s="19">
        <v>126</v>
      </c>
      <c r="G720" s="18">
        <v>144</v>
      </c>
      <c r="H720" s="23">
        <v>324</v>
      </c>
    </row>
    <row r="721" spans="2:8" ht="13.5" hidden="1">
      <c r="B721" s="17">
        <v>40.8</v>
      </c>
      <c r="C721" s="18">
        <v>65.9</v>
      </c>
      <c r="D721" s="19">
        <v>91.4</v>
      </c>
      <c r="E721" s="18">
        <v>174</v>
      </c>
      <c r="F721" s="19">
        <v>129</v>
      </c>
      <c r="G721" s="18">
        <v>147</v>
      </c>
      <c r="H721" s="23">
        <v>329</v>
      </c>
    </row>
    <row r="722" spans="2:8" ht="13.5" hidden="1">
      <c r="B722" s="17">
        <v>41.4</v>
      </c>
      <c r="C722" s="18">
        <v>67.3</v>
      </c>
      <c r="D722" s="19">
        <v>93.5</v>
      </c>
      <c r="E722" s="18">
        <v>178</v>
      </c>
      <c r="F722" s="19">
        <v>131</v>
      </c>
      <c r="G722" s="18">
        <v>149</v>
      </c>
      <c r="H722" s="23">
        <v>335</v>
      </c>
    </row>
    <row r="723" spans="2:8" ht="13.5" hidden="1">
      <c r="B723" s="17">
        <v>41.9</v>
      </c>
      <c r="C723" s="18">
        <v>68.2</v>
      </c>
      <c r="D723" s="19">
        <v>95.3</v>
      </c>
      <c r="E723" s="18">
        <v>181</v>
      </c>
      <c r="F723" s="19">
        <v>134</v>
      </c>
      <c r="G723" s="18">
        <v>152</v>
      </c>
      <c r="H723" s="23">
        <v>343</v>
      </c>
    </row>
    <row r="724" spans="2:8" ht="13.5" hidden="1">
      <c r="B724" s="17">
        <v>42.4</v>
      </c>
      <c r="C724" s="18">
        <v>69.1</v>
      </c>
      <c r="D724" s="19">
        <v>97.2</v>
      </c>
      <c r="E724" s="18">
        <v>184</v>
      </c>
      <c r="F724" s="19">
        <v>137</v>
      </c>
      <c r="G724" s="18">
        <v>156</v>
      </c>
      <c r="H724" s="23">
        <v>350</v>
      </c>
    </row>
    <row r="725" spans="2:8" ht="13.5" hidden="1">
      <c r="B725" s="14"/>
      <c r="C725" s="15"/>
      <c r="D725" s="15"/>
      <c r="E725" s="15"/>
      <c r="F725" s="15"/>
      <c r="G725" s="15"/>
      <c r="H725" s="21"/>
    </row>
    <row r="726" spans="2:8" ht="13.5" hidden="1">
      <c r="B726" s="17">
        <v>42.9</v>
      </c>
      <c r="C726" s="18">
        <v>70</v>
      </c>
      <c r="D726" s="19">
        <v>99</v>
      </c>
      <c r="E726" s="18">
        <v>187</v>
      </c>
      <c r="F726" s="19">
        <v>140</v>
      </c>
      <c r="G726" s="18">
        <v>160</v>
      </c>
      <c r="H726" s="23">
        <v>357</v>
      </c>
    </row>
    <row r="727" spans="2:8" ht="13.5" hidden="1">
      <c r="B727" s="17">
        <v>43.4</v>
      </c>
      <c r="C727" s="18">
        <v>70.8</v>
      </c>
      <c r="D727" s="19">
        <v>101</v>
      </c>
      <c r="E727" s="18">
        <v>190</v>
      </c>
      <c r="F727" s="19">
        <v>143</v>
      </c>
      <c r="G727" s="18">
        <v>163</v>
      </c>
      <c r="H727" s="23">
        <v>365</v>
      </c>
    </row>
    <row r="728" spans="2:8" ht="13.5" hidden="1">
      <c r="B728" s="17">
        <v>43.9</v>
      </c>
      <c r="C728" s="18">
        <v>71.7</v>
      </c>
      <c r="D728" s="19">
        <v>103</v>
      </c>
      <c r="E728" s="18">
        <v>194</v>
      </c>
      <c r="F728" s="19">
        <v>146</v>
      </c>
      <c r="G728" s="18">
        <v>167</v>
      </c>
      <c r="H728" s="23">
        <v>372</v>
      </c>
    </row>
    <row r="729" spans="2:8" ht="13.5" hidden="1">
      <c r="B729" s="17">
        <v>44.4</v>
      </c>
      <c r="C729" s="18">
        <v>72.6</v>
      </c>
      <c r="D729" s="19">
        <v>104</v>
      </c>
      <c r="E729" s="18">
        <v>197</v>
      </c>
      <c r="F729" s="19">
        <v>149</v>
      </c>
      <c r="G729" s="18">
        <v>170</v>
      </c>
      <c r="H729" s="23">
        <v>380</v>
      </c>
    </row>
    <row r="730" spans="2:8" ht="13.5" hidden="1">
      <c r="B730" s="17">
        <v>44.9</v>
      </c>
      <c r="C730" s="18">
        <v>73.5</v>
      </c>
      <c r="D730" s="19">
        <v>106</v>
      </c>
      <c r="E730" s="18">
        <v>200</v>
      </c>
      <c r="F730" s="19">
        <v>151</v>
      </c>
      <c r="G730" s="18">
        <v>174</v>
      </c>
      <c r="H730" s="23">
        <v>387</v>
      </c>
    </row>
    <row r="731" spans="2:8" ht="13.5" hidden="1">
      <c r="B731" s="14"/>
      <c r="C731" s="15"/>
      <c r="D731" s="15"/>
      <c r="E731" s="15"/>
      <c r="F731" s="15"/>
      <c r="G731" s="15"/>
      <c r="H731" s="21"/>
    </row>
    <row r="732" spans="2:8" ht="13.5" hidden="1">
      <c r="B732" s="17">
        <v>45.4</v>
      </c>
      <c r="C732" s="18">
        <v>74.3</v>
      </c>
      <c r="D732" s="19">
        <v>108</v>
      </c>
      <c r="E732" s="18">
        <v>203</v>
      </c>
      <c r="F732" s="19">
        <v>154</v>
      </c>
      <c r="G732" s="18">
        <v>177</v>
      </c>
      <c r="H732" s="23">
        <v>395</v>
      </c>
    </row>
    <row r="733" spans="2:8" ht="13.5" hidden="1">
      <c r="B733" s="17">
        <v>45.9</v>
      </c>
      <c r="C733" s="18">
        <v>75.2</v>
      </c>
      <c r="D733" s="19">
        <v>110</v>
      </c>
      <c r="E733" s="18">
        <v>207</v>
      </c>
      <c r="F733" s="19">
        <v>157</v>
      </c>
      <c r="G733" s="18">
        <v>181</v>
      </c>
      <c r="H733" s="23">
        <v>402</v>
      </c>
    </row>
    <row r="734" spans="2:8" ht="13.5" hidden="1">
      <c r="B734" s="17">
        <v>46.4</v>
      </c>
      <c r="C734" s="18">
        <v>76.1</v>
      </c>
      <c r="D734" s="19">
        <v>112</v>
      </c>
      <c r="E734" s="18">
        <v>210</v>
      </c>
      <c r="F734" s="19">
        <v>160</v>
      </c>
      <c r="G734" s="18">
        <v>184</v>
      </c>
      <c r="H734" s="23">
        <v>409</v>
      </c>
    </row>
    <row r="735" spans="2:8" ht="13.5" hidden="1">
      <c r="B735" s="17">
        <v>46.7</v>
      </c>
      <c r="C735" s="18">
        <v>76.7</v>
      </c>
      <c r="D735" s="19">
        <v>113</v>
      </c>
      <c r="E735" s="18">
        <v>211</v>
      </c>
      <c r="F735" s="19">
        <v>163</v>
      </c>
      <c r="G735" s="18">
        <v>188</v>
      </c>
      <c r="H735" s="23">
        <v>417</v>
      </c>
    </row>
    <row r="736" spans="2:8" ht="13.5" hidden="1">
      <c r="B736" s="17">
        <v>47</v>
      </c>
      <c r="C736" s="18">
        <v>77.2</v>
      </c>
      <c r="D736" s="19">
        <v>115</v>
      </c>
      <c r="E736" s="18">
        <v>213</v>
      </c>
      <c r="F736" s="19">
        <v>166</v>
      </c>
      <c r="G736" s="18">
        <v>191</v>
      </c>
      <c r="H736" s="23">
        <v>424</v>
      </c>
    </row>
    <row r="737" spans="2:8" ht="13.5" hidden="1">
      <c r="B737" s="14"/>
      <c r="C737" s="15"/>
      <c r="D737" s="15"/>
      <c r="E737" s="15"/>
      <c r="F737" s="15"/>
      <c r="G737" s="15"/>
      <c r="H737" s="21"/>
    </row>
    <row r="738" spans="2:8" ht="13.5" hidden="1">
      <c r="B738" s="17">
        <v>47.3</v>
      </c>
      <c r="C738" s="18">
        <v>77.8</v>
      </c>
      <c r="D738" s="19">
        <v>117</v>
      </c>
      <c r="E738" s="18">
        <v>214</v>
      </c>
      <c r="F738" s="19">
        <v>169</v>
      </c>
      <c r="G738" s="18">
        <v>195</v>
      </c>
      <c r="H738" s="23">
        <v>432</v>
      </c>
    </row>
    <row r="739" spans="2:8" ht="13.5" hidden="1">
      <c r="B739" s="17">
        <v>47.7</v>
      </c>
      <c r="C739" s="18">
        <v>78.4</v>
      </c>
      <c r="D739" s="19">
        <v>118</v>
      </c>
      <c r="E739" s="18">
        <v>215</v>
      </c>
      <c r="F739" s="19">
        <v>171</v>
      </c>
      <c r="G739" s="18">
        <v>199</v>
      </c>
      <c r="H739" s="23">
        <v>439</v>
      </c>
    </row>
    <row r="740" spans="2:8" ht="13.5" hidden="1">
      <c r="B740" s="17">
        <v>48</v>
      </c>
      <c r="C740" s="18">
        <v>78.9</v>
      </c>
      <c r="D740" s="19">
        <v>120</v>
      </c>
      <c r="E740" s="18">
        <v>217</v>
      </c>
      <c r="F740" s="19">
        <v>174</v>
      </c>
      <c r="G740" s="18">
        <v>202</v>
      </c>
      <c r="H740" s="23">
        <v>446</v>
      </c>
    </row>
    <row r="741" spans="2:8" ht="13.5" hidden="1">
      <c r="B741" s="17">
        <v>48.3</v>
      </c>
      <c r="C741" s="18">
        <v>79.5</v>
      </c>
      <c r="D741" s="19">
        <v>122</v>
      </c>
      <c r="E741" s="18">
        <v>218</v>
      </c>
      <c r="F741" s="19">
        <v>177</v>
      </c>
      <c r="G741" s="18">
        <v>206</v>
      </c>
      <c r="H741" s="23">
        <v>454</v>
      </c>
    </row>
    <row r="742" spans="2:8" ht="13.5" hidden="1">
      <c r="B742" s="17">
        <v>48.6</v>
      </c>
      <c r="C742" s="18">
        <v>80.1</v>
      </c>
      <c r="D742" s="19">
        <v>123</v>
      </c>
      <c r="E742" s="18">
        <v>220</v>
      </c>
      <c r="F742" s="19">
        <v>180</v>
      </c>
      <c r="G742" s="18">
        <v>209</v>
      </c>
      <c r="H742" s="23">
        <v>461</v>
      </c>
    </row>
    <row r="743" spans="2:8" ht="13.5" hidden="1">
      <c r="B743" s="14"/>
      <c r="C743" s="15"/>
      <c r="D743" s="15"/>
      <c r="E743" s="15"/>
      <c r="F743" s="15"/>
      <c r="G743" s="15"/>
      <c r="H743" s="21"/>
    </row>
    <row r="744" spans="2:8" ht="13.5" hidden="1">
      <c r="B744" s="17">
        <v>48.9</v>
      </c>
      <c r="C744" s="18">
        <v>80.7</v>
      </c>
      <c r="D744" s="19">
        <v>125</v>
      </c>
      <c r="E744" s="18">
        <v>221</v>
      </c>
      <c r="F744" s="19">
        <v>183</v>
      </c>
      <c r="G744" s="18">
        <v>213</v>
      </c>
      <c r="H744" s="23">
        <v>469</v>
      </c>
    </row>
    <row r="745" spans="2:8" ht="13.5" hidden="1">
      <c r="B745" s="17">
        <v>49.2</v>
      </c>
      <c r="C745" s="18">
        <v>81.2</v>
      </c>
      <c r="D745" s="19">
        <v>127</v>
      </c>
      <c r="E745" s="18">
        <v>223</v>
      </c>
      <c r="F745" s="19">
        <v>186</v>
      </c>
      <c r="G745" s="18">
        <v>216</v>
      </c>
      <c r="H745" s="23">
        <v>476</v>
      </c>
    </row>
    <row r="746" spans="2:8" ht="13.5" hidden="1">
      <c r="B746" s="17">
        <v>49.8</v>
      </c>
      <c r="C746" s="18">
        <v>81.8</v>
      </c>
      <c r="D746" s="19">
        <v>128</v>
      </c>
      <c r="E746" s="18">
        <v>224</v>
      </c>
      <c r="F746" s="19">
        <v>188</v>
      </c>
      <c r="G746" s="18">
        <v>220</v>
      </c>
      <c r="H746" s="23">
        <v>484</v>
      </c>
    </row>
    <row r="747" spans="2:8" ht="13.5" hidden="1">
      <c r="B747" s="14"/>
      <c r="C747" s="15"/>
      <c r="D747" s="15"/>
      <c r="E747" s="15"/>
      <c r="F747" s="19">
        <v>191</v>
      </c>
      <c r="G747" s="18">
        <v>224</v>
      </c>
      <c r="H747" s="23">
        <v>492</v>
      </c>
    </row>
    <row r="748" spans="2:8" ht="13.5" hidden="1">
      <c r="B748" s="14"/>
      <c r="C748" s="15"/>
      <c r="D748" s="15"/>
      <c r="E748" s="15"/>
      <c r="F748" s="19">
        <v>194</v>
      </c>
      <c r="G748" s="18">
        <v>228</v>
      </c>
      <c r="H748" s="23">
        <v>500</v>
      </c>
    </row>
    <row r="749" spans="2:8" ht="13.5" hidden="1">
      <c r="B749" s="14"/>
      <c r="C749" s="15"/>
      <c r="D749" s="15"/>
      <c r="E749" s="15"/>
      <c r="F749" s="15"/>
      <c r="G749" s="15"/>
      <c r="H749" s="21"/>
    </row>
    <row r="750" spans="2:8" ht="13.5" hidden="1">
      <c r="B750" s="14"/>
      <c r="C750" s="15"/>
      <c r="D750" s="15"/>
      <c r="E750" s="15"/>
      <c r="F750" s="19">
        <v>197</v>
      </c>
      <c r="G750" s="18">
        <v>232</v>
      </c>
      <c r="H750" s="23">
        <v>509</v>
      </c>
    </row>
    <row r="751" spans="2:8" ht="13.5" hidden="1">
      <c r="B751" s="14"/>
      <c r="C751" s="15"/>
      <c r="D751" s="15"/>
      <c r="E751" s="15"/>
      <c r="F751" s="19">
        <v>200</v>
      </c>
      <c r="G751" s="18">
        <v>236</v>
      </c>
      <c r="H751" s="23">
        <v>517</v>
      </c>
    </row>
    <row r="752" spans="2:8" ht="13.5" hidden="1">
      <c r="B752" s="14"/>
      <c r="C752" s="15"/>
      <c r="D752" s="15"/>
      <c r="E752" s="15"/>
      <c r="F752" s="19">
        <v>203</v>
      </c>
      <c r="G752" s="18">
        <v>240</v>
      </c>
      <c r="H752" s="23">
        <v>526</v>
      </c>
    </row>
    <row r="753" spans="2:8" ht="13.5" hidden="1">
      <c r="B753" s="14"/>
      <c r="C753" s="15"/>
      <c r="D753" s="15"/>
      <c r="E753" s="15"/>
      <c r="F753" s="19">
        <v>206</v>
      </c>
      <c r="G753" s="18">
        <v>244</v>
      </c>
      <c r="H753" s="23">
        <v>534</v>
      </c>
    </row>
    <row r="754" spans="2:8" ht="13.5" hidden="1">
      <c r="B754" s="14"/>
      <c r="C754" s="15"/>
      <c r="D754" s="15"/>
      <c r="E754" s="15"/>
      <c r="F754" s="19">
        <v>209</v>
      </c>
      <c r="G754" s="18">
        <v>248</v>
      </c>
      <c r="H754" s="23">
        <v>542</v>
      </c>
    </row>
    <row r="755" spans="2:8" ht="13.5" hidden="1">
      <c r="B755" s="14"/>
      <c r="C755" s="15"/>
      <c r="D755" s="15"/>
      <c r="E755" s="15"/>
      <c r="F755" s="15"/>
      <c r="G755" s="15"/>
      <c r="H755" s="21"/>
    </row>
    <row r="756" spans="2:8" ht="13.5" hidden="1">
      <c r="B756" s="14"/>
      <c r="C756" s="15"/>
      <c r="D756" s="15"/>
      <c r="E756" s="15"/>
      <c r="F756" s="19">
        <v>212</v>
      </c>
      <c r="G756" s="18">
        <v>253</v>
      </c>
      <c r="H756" s="23">
        <v>551</v>
      </c>
    </row>
    <row r="757" spans="2:8" ht="13.5" hidden="1">
      <c r="B757" s="14"/>
      <c r="C757" s="15"/>
      <c r="D757" s="15"/>
      <c r="E757" s="15"/>
      <c r="F757" s="19">
        <v>215</v>
      </c>
      <c r="G757" s="18">
        <v>257</v>
      </c>
      <c r="H757" s="23">
        <v>559</v>
      </c>
    </row>
    <row r="758" spans="2:8" ht="13.5" hidden="1">
      <c r="B758" s="14"/>
      <c r="C758" s="15"/>
      <c r="D758" s="15"/>
      <c r="E758" s="15"/>
      <c r="F758" s="19">
        <v>217</v>
      </c>
      <c r="G758" s="18">
        <v>261</v>
      </c>
      <c r="H758" s="23">
        <v>568</v>
      </c>
    </row>
    <row r="759" spans="2:8" ht="13.5" hidden="1">
      <c r="B759" s="14"/>
      <c r="C759" s="15"/>
      <c r="D759" s="15"/>
      <c r="E759" s="15"/>
      <c r="F759" s="19">
        <v>220</v>
      </c>
      <c r="G759" s="18">
        <v>265</v>
      </c>
      <c r="H759" s="23">
        <v>576</v>
      </c>
    </row>
    <row r="760" spans="2:8" ht="13.5" hidden="1">
      <c r="B760" s="14"/>
      <c r="C760" s="15"/>
      <c r="D760" s="15"/>
      <c r="E760" s="15"/>
      <c r="F760" s="19">
        <v>223</v>
      </c>
      <c r="G760" s="18">
        <v>269</v>
      </c>
      <c r="H760" s="23">
        <v>585</v>
      </c>
    </row>
    <row r="761" spans="2:8" ht="13.5" hidden="1">
      <c r="B761" s="14"/>
      <c r="C761" s="15"/>
      <c r="D761" s="15"/>
      <c r="E761" s="15"/>
      <c r="F761" s="15"/>
      <c r="G761" s="15"/>
      <c r="H761" s="21"/>
    </row>
    <row r="762" spans="2:8" ht="13.5" hidden="1">
      <c r="B762" s="14"/>
      <c r="C762" s="15"/>
      <c r="D762" s="15"/>
      <c r="E762" s="15"/>
      <c r="F762" s="19">
        <v>226</v>
      </c>
      <c r="G762" s="18">
        <v>273</v>
      </c>
      <c r="H762" s="23">
        <v>593</v>
      </c>
    </row>
    <row r="763" spans="2:8" ht="13.5" hidden="1">
      <c r="B763" s="14"/>
      <c r="C763" s="15"/>
      <c r="D763" s="15"/>
      <c r="E763" s="15"/>
      <c r="F763" s="19">
        <v>229</v>
      </c>
      <c r="G763" s="18">
        <v>277</v>
      </c>
      <c r="H763" s="23">
        <v>601</v>
      </c>
    </row>
    <row r="764" spans="2:8" ht="13.5" hidden="1">
      <c r="B764" s="14"/>
      <c r="C764" s="15"/>
      <c r="D764" s="15"/>
      <c r="E764" s="15"/>
      <c r="F764" s="19">
        <v>232</v>
      </c>
      <c r="G764" s="18">
        <v>281</v>
      </c>
      <c r="H764" s="23">
        <v>610</v>
      </c>
    </row>
    <row r="765" spans="2:8" ht="13.5" hidden="1">
      <c r="B765" s="14"/>
      <c r="C765" s="15"/>
      <c r="D765" s="15"/>
      <c r="E765" s="15"/>
      <c r="F765" s="19">
        <v>235</v>
      </c>
      <c r="G765" s="18">
        <v>285</v>
      </c>
      <c r="H765" s="23">
        <v>618</v>
      </c>
    </row>
    <row r="766" spans="2:8" ht="13.5" hidden="1">
      <c r="B766" s="14"/>
      <c r="C766" s="15"/>
      <c r="D766" s="15"/>
      <c r="E766" s="15"/>
      <c r="F766" s="19">
        <v>238</v>
      </c>
      <c r="G766" s="18">
        <v>289</v>
      </c>
      <c r="H766" s="23">
        <v>627</v>
      </c>
    </row>
    <row r="767" spans="2:8" ht="13.5" hidden="1">
      <c r="B767" s="14"/>
      <c r="C767" s="15"/>
      <c r="D767" s="15"/>
      <c r="E767" s="15"/>
      <c r="F767" s="15"/>
      <c r="G767" s="15"/>
      <c r="H767" s="21"/>
    </row>
    <row r="768" spans="2:8" ht="13.5" hidden="1">
      <c r="B768" s="14"/>
      <c r="C768" s="15"/>
      <c r="D768" s="15"/>
      <c r="E768" s="15"/>
      <c r="F768" s="19">
        <v>241</v>
      </c>
      <c r="G768" s="18">
        <v>293</v>
      </c>
      <c r="H768" s="23">
        <v>635</v>
      </c>
    </row>
    <row r="769" spans="2:8" ht="13.5" hidden="1">
      <c r="B769" s="14"/>
      <c r="C769" s="15"/>
      <c r="D769" s="15"/>
      <c r="E769" s="15"/>
      <c r="F769" s="19">
        <v>244</v>
      </c>
      <c r="G769" s="18">
        <v>297</v>
      </c>
      <c r="H769" s="23">
        <v>644</v>
      </c>
    </row>
    <row r="770" spans="2:8" ht="13.5" hidden="1">
      <c r="B770" s="14"/>
      <c r="C770" s="15"/>
      <c r="D770" s="15"/>
      <c r="E770" s="15"/>
      <c r="F770" s="19">
        <v>246</v>
      </c>
      <c r="G770" s="18">
        <v>302</v>
      </c>
      <c r="H770" s="23">
        <v>652</v>
      </c>
    </row>
    <row r="771" spans="2:8" ht="13.5" hidden="1">
      <c r="B771" s="14"/>
      <c r="C771" s="15"/>
      <c r="D771" s="15"/>
      <c r="E771" s="15"/>
      <c r="F771" s="19">
        <v>249</v>
      </c>
      <c r="G771" s="18">
        <v>305</v>
      </c>
      <c r="H771" s="23">
        <v>659</v>
      </c>
    </row>
    <row r="772" spans="2:8" ht="13.5" hidden="1">
      <c r="B772" s="14"/>
      <c r="C772" s="15"/>
      <c r="D772" s="15"/>
      <c r="E772" s="15"/>
      <c r="F772" s="19">
        <v>252</v>
      </c>
      <c r="G772" s="18">
        <v>309</v>
      </c>
      <c r="H772" s="23">
        <v>666</v>
      </c>
    </row>
    <row r="773" spans="2:8" ht="13.5" hidden="1">
      <c r="B773" s="14"/>
      <c r="C773" s="15"/>
      <c r="D773" s="15"/>
      <c r="E773" s="15"/>
      <c r="F773" s="15"/>
      <c r="G773" s="15"/>
      <c r="H773" s="21"/>
    </row>
    <row r="774" spans="2:8" ht="13.5" hidden="1">
      <c r="B774" s="14"/>
      <c r="C774" s="15"/>
      <c r="D774" s="15"/>
      <c r="E774" s="15"/>
      <c r="F774" s="19">
        <v>255</v>
      </c>
      <c r="G774" s="18">
        <v>313</v>
      </c>
      <c r="H774" s="23">
        <v>673</v>
      </c>
    </row>
    <row r="775" spans="2:8" ht="13.5" hidden="1">
      <c r="B775" s="14"/>
      <c r="C775" s="15"/>
      <c r="D775" s="15"/>
      <c r="E775" s="15"/>
      <c r="F775" s="19">
        <v>258</v>
      </c>
      <c r="G775" s="18">
        <v>317</v>
      </c>
      <c r="H775" s="23">
        <v>680</v>
      </c>
    </row>
    <row r="776" spans="2:8" ht="13.5" hidden="1">
      <c r="B776" s="14"/>
      <c r="C776" s="15"/>
      <c r="D776" s="15"/>
      <c r="E776" s="15"/>
      <c r="F776" s="19">
        <v>261</v>
      </c>
      <c r="G776" s="18">
        <v>321</v>
      </c>
      <c r="H776" s="23">
        <v>687</v>
      </c>
    </row>
    <row r="777" spans="2:8" ht="13.5" hidden="1">
      <c r="B777" s="14"/>
      <c r="C777" s="15"/>
      <c r="D777" s="15"/>
      <c r="E777" s="15"/>
      <c r="F777" s="19">
        <v>264</v>
      </c>
      <c r="G777" s="18">
        <v>325</v>
      </c>
      <c r="H777" s="23">
        <v>694</v>
      </c>
    </row>
    <row r="778" spans="2:8" ht="13.5" hidden="1">
      <c r="B778" s="14"/>
      <c r="C778" s="15"/>
      <c r="D778" s="15"/>
      <c r="E778" s="15"/>
      <c r="F778" s="19">
        <v>266</v>
      </c>
      <c r="G778" s="18">
        <v>329</v>
      </c>
      <c r="H778" s="23">
        <v>701</v>
      </c>
    </row>
    <row r="779" spans="2:8" ht="13.5" hidden="1">
      <c r="B779" s="14"/>
      <c r="C779" s="15"/>
      <c r="D779" s="15"/>
      <c r="E779" s="15"/>
      <c r="F779" s="15"/>
      <c r="G779" s="15"/>
      <c r="H779" s="21"/>
    </row>
    <row r="780" spans="2:8" ht="13.5" hidden="1">
      <c r="B780" s="14"/>
      <c r="C780" s="15"/>
      <c r="D780" s="15"/>
      <c r="E780" s="15"/>
      <c r="F780" s="19">
        <v>269</v>
      </c>
      <c r="G780" s="18">
        <v>333</v>
      </c>
      <c r="H780" s="23">
        <v>708</v>
      </c>
    </row>
    <row r="781" spans="2:8" ht="13.5" hidden="1">
      <c r="B781" s="14"/>
      <c r="C781" s="15"/>
      <c r="D781" s="15"/>
      <c r="E781" s="15"/>
      <c r="F781" s="19">
        <v>272</v>
      </c>
      <c r="G781" s="18">
        <v>337</v>
      </c>
      <c r="H781" s="23">
        <v>715</v>
      </c>
    </row>
    <row r="782" spans="2:8" ht="13.5" hidden="1">
      <c r="B782" s="14"/>
      <c r="C782" s="15"/>
      <c r="D782" s="15"/>
      <c r="E782" s="15"/>
      <c r="F782" s="19">
        <v>275</v>
      </c>
      <c r="G782" s="18">
        <v>341</v>
      </c>
      <c r="H782" s="23">
        <v>722</v>
      </c>
    </row>
    <row r="783" spans="2:8" ht="13.5" hidden="1">
      <c r="B783" s="14"/>
      <c r="C783" s="15"/>
      <c r="D783" s="15"/>
      <c r="E783" s="15"/>
      <c r="F783" s="19">
        <v>278</v>
      </c>
      <c r="G783" s="18">
        <v>345</v>
      </c>
      <c r="H783" s="23">
        <v>729</v>
      </c>
    </row>
    <row r="784" spans="2:8" ht="13.5" hidden="1">
      <c r="B784" s="14"/>
      <c r="C784" s="15"/>
      <c r="D784" s="15"/>
      <c r="E784" s="15"/>
      <c r="F784" s="19">
        <v>281</v>
      </c>
      <c r="G784" s="18">
        <v>349</v>
      </c>
      <c r="H784" s="23">
        <v>736</v>
      </c>
    </row>
    <row r="785" spans="2:8" ht="13.5" hidden="1">
      <c r="B785" s="14"/>
      <c r="C785" s="15"/>
      <c r="D785" s="15"/>
      <c r="E785" s="15"/>
      <c r="F785" s="19">
        <v>283</v>
      </c>
      <c r="G785" s="18">
        <v>353</v>
      </c>
      <c r="H785" s="23">
        <v>743</v>
      </c>
    </row>
    <row r="786" spans="2:8" ht="13.5" hidden="1">
      <c r="B786" s="14"/>
      <c r="C786" s="15"/>
      <c r="D786" s="15"/>
      <c r="E786" s="15"/>
      <c r="F786" s="19">
        <v>286</v>
      </c>
      <c r="G786" s="18">
        <v>357</v>
      </c>
      <c r="H786" s="23">
        <v>750</v>
      </c>
    </row>
    <row r="787" spans="2:8" ht="13.5" hidden="1">
      <c r="B787" s="14"/>
      <c r="C787" s="15"/>
      <c r="D787" s="15"/>
      <c r="E787" s="15"/>
      <c r="F787" s="19">
        <v>289</v>
      </c>
      <c r="G787" s="18">
        <v>361</v>
      </c>
      <c r="H787" s="23">
        <v>757</v>
      </c>
    </row>
    <row r="788" spans="2:8" ht="13.5" hidden="1">
      <c r="B788" s="14"/>
      <c r="C788" s="15"/>
      <c r="D788" s="15"/>
      <c r="E788" s="15"/>
      <c r="F788" s="19">
        <v>292</v>
      </c>
      <c r="G788" s="18">
        <v>365</v>
      </c>
      <c r="H788" s="23">
        <v>763</v>
      </c>
    </row>
    <row r="789" spans="2:8" ht="13.5" hidden="1">
      <c r="B789" s="14"/>
      <c r="C789" s="15"/>
      <c r="D789" s="15"/>
      <c r="E789" s="15"/>
      <c r="F789" s="19">
        <v>295</v>
      </c>
      <c r="G789" s="18">
        <v>368</v>
      </c>
      <c r="H789" s="23">
        <v>770</v>
      </c>
    </row>
    <row r="790" spans="2:8" ht="13.5" hidden="1">
      <c r="B790" s="14"/>
      <c r="C790" s="15"/>
      <c r="D790" s="15"/>
      <c r="E790" s="15"/>
      <c r="F790" s="15"/>
      <c r="G790" s="15"/>
      <c r="H790" s="21"/>
    </row>
    <row r="791" spans="2:8" ht="13.5" hidden="1">
      <c r="B791" s="14"/>
      <c r="C791" s="15"/>
      <c r="D791" s="15"/>
      <c r="E791" s="15"/>
      <c r="F791" s="19">
        <v>298</v>
      </c>
      <c r="G791" s="18">
        <v>372</v>
      </c>
      <c r="H791" s="23">
        <v>777</v>
      </c>
    </row>
    <row r="792" spans="2:8" ht="13.5" hidden="1">
      <c r="B792" s="14"/>
      <c r="C792" s="15"/>
      <c r="D792" s="15"/>
      <c r="E792" s="15"/>
      <c r="F792" s="19">
        <v>301</v>
      </c>
      <c r="G792" s="18">
        <v>376</v>
      </c>
      <c r="H792" s="23">
        <v>784</v>
      </c>
    </row>
    <row r="793" spans="2:8" ht="13.5" hidden="1">
      <c r="B793" s="14"/>
      <c r="C793" s="15"/>
      <c r="D793" s="15"/>
      <c r="E793" s="15"/>
      <c r="F793" s="19">
        <v>303</v>
      </c>
      <c r="G793" s="18">
        <v>380</v>
      </c>
      <c r="H793" s="23">
        <v>791</v>
      </c>
    </row>
    <row r="794" spans="2:8" ht="13.5" hidden="1">
      <c r="B794" s="14"/>
      <c r="C794" s="15"/>
      <c r="D794" s="15"/>
      <c r="E794" s="15"/>
      <c r="F794" s="19">
        <v>306</v>
      </c>
      <c r="G794" s="18">
        <v>384</v>
      </c>
      <c r="H794" s="23">
        <v>796</v>
      </c>
    </row>
    <row r="795" spans="2:8" ht="13.5" hidden="1">
      <c r="B795" s="14"/>
      <c r="C795" s="15"/>
      <c r="D795" s="15"/>
      <c r="E795" s="15"/>
      <c r="F795" s="19">
        <v>308</v>
      </c>
      <c r="G795" s="18">
        <v>387</v>
      </c>
      <c r="H795" s="23">
        <v>801</v>
      </c>
    </row>
    <row r="796" spans="2:8" ht="13.5" hidden="1">
      <c r="B796" s="14"/>
      <c r="C796" s="15"/>
      <c r="D796" s="15"/>
      <c r="E796" s="15"/>
      <c r="F796" s="19">
        <v>310</v>
      </c>
      <c r="G796" s="18">
        <v>390</v>
      </c>
      <c r="H796" s="23">
        <v>806</v>
      </c>
    </row>
    <row r="797" spans="2:8" ht="13.5" hidden="1">
      <c r="B797" s="14"/>
      <c r="C797" s="15"/>
      <c r="D797" s="15"/>
      <c r="E797" s="15"/>
      <c r="F797" s="19">
        <v>313</v>
      </c>
      <c r="G797" s="18">
        <v>393</v>
      </c>
      <c r="H797" s="23">
        <v>811</v>
      </c>
    </row>
    <row r="798" spans="2:8" ht="13.5" hidden="1">
      <c r="B798" s="14"/>
      <c r="C798" s="15"/>
      <c r="D798" s="15"/>
      <c r="E798" s="15"/>
      <c r="F798" s="19">
        <v>815</v>
      </c>
      <c r="G798" s="18">
        <v>397</v>
      </c>
      <c r="H798" s="23">
        <v>816</v>
      </c>
    </row>
    <row r="799" spans="2:8" ht="13.5" hidden="1">
      <c r="B799" s="14"/>
      <c r="C799" s="15"/>
      <c r="D799" s="15"/>
      <c r="E799" s="15"/>
      <c r="F799" s="19">
        <v>317</v>
      </c>
      <c r="G799" s="18">
        <v>400</v>
      </c>
      <c r="H799" s="23">
        <v>821</v>
      </c>
    </row>
    <row r="800" spans="2:8" ht="13.5" hidden="1">
      <c r="B800" s="14"/>
      <c r="C800" s="15"/>
      <c r="D800" s="15"/>
      <c r="E800" s="15"/>
      <c r="F800" s="19">
        <v>319</v>
      </c>
      <c r="G800" s="18">
        <v>403</v>
      </c>
      <c r="H800" s="23">
        <v>826</v>
      </c>
    </row>
    <row r="801" spans="2:8" ht="13.5" hidden="1">
      <c r="B801" s="14"/>
      <c r="C801" s="15"/>
      <c r="D801" s="15"/>
      <c r="E801" s="15"/>
      <c r="F801" s="19">
        <v>322</v>
      </c>
      <c r="G801" s="18">
        <v>407</v>
      </c>
      <c r="H801" s="23">
        <v>831</v>
      </c>
    </row>
    <row r="802" spans="2:8" ht="13.5" hidden="1">
      <c r="B802" s="14"/>
      <c r="C802" s="15"/>
      <c r="D802" s="15"/>
      <c r="E802" s="15"/>
      <c r="F802" s="19">
        <v>324</v>
      </c>
      <c r="G802" s="18">
        <v>410</v>
      </c>
      <c r="H802" s="23">
        <v>836</v>
      </c>
    </row>
    <row r="803" spans="2:8" ht="13.5" hidden="1">
      <c r="B803" s="14"/>
      <c r="C803" s="15"/>
      <c r="D803" s="15"/>
      <c r="E803" s="15"/>
      <c r="F803" s="19">
        <v>326</v>
      </c>
      <c r="G803" s="18">
        <v>413</v>
      </c>
      <c r="H803" s="23">
        <v>840</v>
      </c>
    </row>
    <row r="804" spans="2:8" ht="13.5" hidden="1">
      <c r="B804" s="14"/>
      <c r="C804" s="15"/>
      <c r="D804" s="15"/>
      <c r="E804" s="15"/>
      <c r="F804" s="19">
        <v>329</v>
      </c>
      <c r="G804" s="18">
        <v>416</v>
      </c>
      <c r="H804" s="23">
        <v>845</v>
      </c>
    </row>
    <row r="805" spans="2:8" ht="13.5" hidden="1">
      <c r="B805" s="14"/>
      <c r="C805" s="15"/>
      <c r="D805" s="15"/>
      <c r="E805" s="15"/>
      <c r="F805" s="19">
        <v>331</v>
      </c>
      <c r="G805" s="18">
        <v>420</v>
      </c>
      <c r="H805" s="23">
        <v>850</v>
      </c>
    </row>
    <row r="806" spans="2:8" ht="13.5" hidden="1">
      <c r="B806" s="14"/>
      <c r="C806" s="15"/>
      <c r="D806" s="15"/>
      <c r="E806" s="15"/>
      <c r="F806" s="19">
        <v>333</v>
      </c>
      <c r="G806" s="18">
        <v>423</v>
      </c>
      <c r="H806" s="23">
        <v>855</v>
      </c>
    </row>
    <row r="807" spans="2:8" ht="13.5" hidden="1">
      <c r="B807" s="14"/>
      <c r="C807" s="15"/>
      <c r="D807" s="15"/>
      <c r="E807" s="15"/>
      <c r="F807" s="19">
        <v>336</v>
      </c>
      <c r="G807" s="18">
        <v>426</v>
      </c>
      <c r="H807" s="23">
        <v>860</v>
      </c>
    </row>
    <row r="808" spans="2:8" ht="13.5" hidden="1">
      <c r="B808" s="14"/>
      <c r="C808" s="15"/>
      <c r="D808" s="15"/>
      <c r="E808" s="15"/>
      <c r="F808" s="19">
        <v>338</v>
      </c>
      <c r="G808" s="18">
        <v>430</v>
      </c>
      <c r="H808" s="23">
        <v>865</v>
      </c>
    </row>
    <row r="809" spans="2:8" ht="13.5" hidden="1">
      <c r="B809" s="14"/>
      <c r="C809" s="15"/>
      <c r="D809" s="15"/>
      <c r="E809" s="15"/>
      <c r="F809" s="19">
        <v>340</v>
      </c>
      <c r="G809" s="18">
        <v>433</v>
      </c>
      <c r="H809" s="23">
        <v>870</v>
      </c>
    </row>
    <row r="810" spans="2:8" ht="13.5" hidden="1">
      <c r="B810" s="14"/>
      <c r="C810" s="15"/>
      <c r="D810" s="15"/>
      <c r="E810" s="15"/>
      <c r="F810" s="19">
        <v>343</v>
      </c>
      <c r="G810" s="18">
        <v>436</v>
      </c>
      <c r="H810" s="23">
        <v>875</v>
      </c>
    </row>
    <row r="811" spans="2:8" ht="13.5" hidden="1">
      <c r="B811" s="14"/>
      <c r="C811" s="15"/>
      <c r="D811" s="15"/>
      <c r="E811" s="15"/>
      <c r="F811" s="19">
        <v>345</v>
      </c>
      <c r="G811" s="18">
        <v>439</v>
      </c>
      <c r="H811" s="23">
        <v>880</v>
      </c>
    </row>
    <row r="812" spans="2:8" ht="13.5" hidden="1">
      <c r="B812" s="14"/>
      <c r="C812" s="15"/>
      <c r="D812" s="15"/>
      <c r="E812" s="15"/>
      <c r="F812" s="19">
        <v>347</v>
      </c>
      <c r="G812" s="18">
        <v>443</v>
      </c>
      <c r="H812" s="23">
        <v>885</v>
      </c>
    </row>
    <row r="813" spans="2:8" ht="14.25" hidden="1" thickBot="1">
      <c r="B813" s="46"/>
      <c r="C813" s="47"/>
      <c r="D813" s="47"/>
      <c r="E813" s="47"/>
      <c r="F813" s="49">
        <v>349</v>
      </c>
      <c r="G813" s="50">
        <v>446</v>
      </c>
      <c r="H813" s="51">
        <v>890</v>
      </c>
    </row>
    <row r="814" spans="2:8" ht="9.75" customHeight="1" thickBot="1">
      <c r="B814" s="133"/>
      <c r="C814" s="133"/>
      <c r="D814" s="133"/>
      <c r="E814" s="133"/>
      <c r="F814" s="133"/>
      <c r="G814" s="133"/>
      <c r="H814" s="132"/>
    </row>
    <row r="815" spans="1:11" ht="15.75" customHeight="1" thickBot="1">
      <c r="A815" s="25" t="s">
        <v>14</v>
      </c>
      <c r="B815" s="170" t="s">
        <v>22</v>
      </c>
      <c r="C815" s="171"/>
      <c r="D815" s="171"/>
      <c r="E815" s="171"/>
      <c r="F815" s="171"/>
      <c r="G815" s="171"/>
      <c r="H815" s="171"/>
      <c r="I815" s="171"/>
      <c r="J815" s="103"/>
      <c r="K815" s="25" t="s">
        <v>14</v>
      </c>
    </row>
    <row r="816" spans="1:11" ht="14.25" customHeight="1" thickBot="1">
      <c r="A816" s="25" t="s">
        <v>15</v>
      </c>
      <c r="B816" s="27" t="s">
        <v>23</v>
      </c>
      <c r="C816" s="5" t="s">
        <v>23</v>
      </c>
      <c r="D816" s="28"/>
      <c r="E816" s="5"/>
      <c r="F816" s="28"/>
      <c r="G816" s="5"/>
      <c r="H816" s="28"/>
      <c r="I816" s="59"/>
      <c r="J816" s="111"/>
      <c r="K816" s="25" t="s">
        <v>15</v>
      </c>
    </row>
    <row r="817" spans="1:11" ht="23.25" customHeight="1" thickBot="1">
      <c r="A817" s="29" t="s">
        <v>0</v>
      </c>
      <c r="B817" s="27">
        <v>15</v>
      </c>
      <c r="C817" s="5">
        <v>20</v>
      </c>
      <c r="D817" s="28"/>
      <c r="E817" s="5"/>
      <c r="F817" s="28"/>
      <c r="G817" s="5"/>
      <c r="H817" s="28"/>
      <c r="I817" s="60"/>
      <c r="J817" s="112"/>
      <c r="K817" s="29" t="s">
        <v>0</v>
      </c>
    </row>
    <row r="818" spans="1:11" ht="9.75" customHeight="1">
      <c r="A818" s="155" t="s">
        <v>16</v>
      </c>
      <c r="B818" s="178">
        <f>IF($A$18&gt;B825,"#NV",(LOOKUP($A$18,B826:B834,$A826:$A834)+B826))</f>
        <v>5.37</v>
      </c>
      <c r="C818" s="178">
        <f>IF($A$18&gt;C825,"#NV",(LOOKUP($A$18,C826:C834,$A826:$A834)+C826))</f>
        <v>5.37</v>
      </c>
      <c r="D818" s="147"/>
      <c r="E818" s="150"/>
      <c r="F818" s="147"/>
      <c r="G818" s="150"/>
      <c r="H818" s="147"/>
      <c r="I818" s="61"/>
      <c r="J818" s="113"/>
      <c r="K818" s="155" t="s">
        <v>16</v>
      </c>
    </row>
    <row r="819" spans="1:11" ht="9.75" customHeight="1">
      <c r="A819" s="156"/>
      <c r="B819" s="178"/>
      <c r="C819" s="178"/>
      <c r="D819" s="147"/>
      <c r="E819" s="150"/>
      <c r="F819" s="147"/>
      <c r="G819" s="150"/>
      <c r="H819" s="147"/>
      <c r="I819" s="61"/>
      <c r="J819" s="113"/>
      <c r="K819" s="156"/>
    </row>
    <row r="820" spans="1:11" ht="9.75" customHeight="1">
      <c r="A820" s="156"/>
      <c r="B820" s="178"/>
      <c r="C820" s="178"/>
      <c r="D820" s="147"/>
      <c r="E820" s="150"/>
      <c r="F820" s="147"/>
      <c r="G820" s="150"/>
      <c r="H820" s="147"/>
      <c r="I820" s="61"/>
      <c r="J820" s="113"/>
      <c r="K820" s="156"/>
    </row>
    <row r="821" spans="1:11" ht="9.75" customHeight="1" thickBot="1">
      <c r="A821" s="157"/>
      <c r="B821" s="179"/>
      <c r="C821" s="179"/>
      <c r="D821" s="148"/>
      <c r="E821" s="151"/>
      <c r="F821" s="148"/>
      <c r="G821" s="151"/>
      <c r="H821" s="148"/>
      <c r="I821" s="62"/>
      <c r="J821" s="114"/>
      <c r="K821" s="157"/>
    </row>
    <row r="822" spans="1:11" ht="25.5" customHeight="1" thickBot="1">
      <c r="A822" s="86" t="s">
        <v>17</v>
      </c>
      <c r="B822" s="91">
        <f>IF(B818="#NV","#NV",B823)</f>
        <v>1.1052426603603842</v>
      </c>
      <c r="C822" s="91">
        <f>IF(C818="#NV","#NV",C823)</f>
        <v>0.6064431606915688</v>
      </c>
      <c r="D822" s="130"/>
      <c r="E822" s="92"/>
      <c r="F822" s="130"/>
      <c r="G822" s="92"/>
      <c r="H822" s="130"/>
      <c r="I822" s="92"/>
      <c r="J822" s="110"/>
      <c r="K822" s="86" t="s">
        <v>17</v>
      </c>
    </row>
    <row r="823" spans="1:11" ht="18.75" hidden="1" thickBot="1">
      <c r="A823" s="85"/>
      <c r="B823" s="88">
        <f>($K$4*4000)/(PI()*16^2)</f>
        <v>1.1052426603603842</v>
      </c>
      <c r="C823" s="88">
        <f>($K$4*4000)/(PI()*21.6^2)</f>
        <v>0.6064431606915688</v>
      </c>
      <c r="D823" s="88"/>
      <c r="E823" s="88"/>
      <c r="F823" s="88"/>
      <c r="G823" s="88"/>
      <c r="H823" s="88"/>
      <c r="I823" s="88"/>
      <c r="J823" s="119"/>
      <c r="K823" s="85"/>
    </row>
    <row r="824" spans="1:11" ht="18.75" hidden="1" thickBot="1">
      <c r="A824" s="87"/>
      <c r="B824" s="88">
        <v>1</v>
      </c>
      <c r="C824" s="88">
        <v>1</v>
      </c>
      <c r="D824" s="88"/>
      <c r="E824" s="88"/>
      <c r="F824" s="88"/>
      <c r="G824" s="88"/>
      <c r="H824" s="93"/>
      <c r="I824" s="94"/>
      <c r="J824" s="131"/>
      <c r="K824" s="87"/>
    </row>
    <row r="825" spans="1:11" ht="24.75" customHeight="1" thickBot="1">
      <c r="A825" s="33" t="s">
        <v>1</v>
      </c>
      <c r="B825" s="34">
        <v>3.4</v>
      </c>
      <c r="C825" s="35">
        <v>3.4</v>
      </c>
      <c r="D825" s="36"/>
      <c r="E825" s="35"/>
      <c r="F825" s="36"/>
      <c r="G825" s="35"/>
      <c r="H825" s="36"/>
      <c r="I825" s="37"/>
      <c r="J825" s="120"/>
      <c r="K825" s="29" t="s">
        <v>1</v>
      </c>
    </row>
    <row r="826" spans="1:11" ht="13.5" hidden="1">
      <c r="A826" s="41">
        <v>1</v>
      </c>
      <c r="B826" s="134">
        <v>0.37</v>
      </c>
      <c r="C826" s="134">
        <v>0.37</v>
      </c>
      <c r="D826" s="134"/>
      <c r="E826" s="134"/>
      <c r="F826" s="134"/>
      <c r="G826" s="134"/>
      <c r="H826" s="41"/>
      <c r="I826" s="87"/>
      <c r="J826" s="87"/>
      <c r="K826" s="87"/>
    </row>
    <row r="827" spans="1:11" ht="13.5" hidden="1">
      <c r="A827" s="41">
        <v>2</v>
      </c>
      <c r="B827" s="134">
        <v>0.54</v>
      </c>
      <c r="C827" s="134">
        <v>0.54</v>
      </c>
      <c r="D827" s="134"/>
      <c r="E827" s="134"/>
      <c r="F827" s="134"/>
      <c r="G827" s="134"/>
      <c r="H827" s="41"/>
      <c r="I827" s="87"/>
      <c r="J827" s="87"/>
      <c r="K827" s="87"/>
    </row>
    <row r="828" spans="1:11" ht="13.5" hidden="1">
      <c r="A828" s="41">
        <v>3</v>
      </c>
      <c r="B828" s="134">
        <v>0.84</v>
      </c>
      <c r="C828" s="134">
        <v>0.84</v>
      </c>
      <c r="D828" s="134"/>
      <c r="E828" s="134"/>
      <c r="F828" s="134"/>
      <c r="G828" s="134"/>
      <c r="H828" s="41"/>
      <c r="I828" s="87"/>
      <c r="J828" s="87"/>
      <c r="K828" s="87"/>
    </row>
    <row r="829" spans="1:11" ht="13.5" hidden="1">
      <c r="A829" s="41">
        <v>4</v>
      </c>
      <c r="B829" s="134">
        <v>1.36</v>
      </c>
      <c r="C829" s="134">
        <v>1.36</v>
      </c>
      <c r="D829" s="134"/>
      <c r="E829" s="134"/>
      <c r="F829" s="134"/>
      <c r="G829" s="134"/>
      <c r="H829" s="41"/>
      <c r="I829" s="87"/>
      <c r="J829" s="87"/>
      <c r="K829" s="87"/>
    </row>
    <row r="830" spans="1:11" ht="13.5" hidden="1">
      <c r="A830" s="41">
        <v>5</v>
      </c>
      <c r="B830" s="87">
        <v>1.96</v>
      </c>
      <c r="C830" s="87">
        <v>1.96</v>
      </c>
      <c r="D830" s="87"/>
      <c r="E830" s="87"/>
      <c r="F830" s="87"/>
      <c r="G830" s="87"/>
      <c r="H830" s="87"/>
      <c r="I830" s="87"/>
      <c r="J830" s="87"/>
      <c r="K830" s="87"/>
    </row>
    <row r="831" spans="1:11" ht="13.5" hidden="1">
      <c r="A831" s="41">
        <v>6</v>
      </c>
      <c r="B831" s="41">
        <v>2.55</v>
      </c>
      <c r="C831" s="41">
        <v>2.55</v>
      </c>
      <c r="D831" s="41"/>
      <c r="E831" s="41"/>
      <c r="F831" s="41"/>
      <c r="G831" s="41"/>
      <c r="H831" s="41"/>
      <c r="I831" s="41"/>
      <c r="J831" s="41"/>
      <c r="K831" s="41"/>
    </row>
    <row r="832" spans="1:11" ht="13.5" hidden="1">
      <c r="A832" s="41">
        <v>7</v>
      </c>
      <c r="B832" s="41">
        <v>3.04</v>
      </c>
      <c r="C832" s="41">
        <v>3.04</v>
      </c>
      <c r="D832" s="41"/>
      <c r="E832" s="41"/>
      <c r="F832" s="41"/>
      <c r="G832" s="41"/>
      <c r="H832" s="41"/>
      <c r="I832" s="41"/>
      <c r="J832" s="41"/>
      <c r="K832" s="41"/>
    </row>
    <row r="833" spans="1:11" ht="13.5" hidden="1">
      <c r="A833" s="41">
        <v>8</v>
      </c>
      <c r="B833" s="41">
        <v>3.27</v>
      </c>
      <c r="C833" s="41">
        <v>3.27</v>
      </c>
      <c r="D833" s="41"/>
      <c r="E833" s="41"/>
      <c r="F833" s="41"/>
      <c r="G833" s="41"/>
      <c r="H833" s="41"/>
      <c r="I833" s="41"/>
      <c r="J833" s="41"/>
      <c r="K833" s="41"/>
    </row>
    <row r="834" spans="1:11" ht="13.5" hidden="1">
      <c r="A834" s="41">
        <v>9</v>
      </c>
      <c r="B834" s="41">
        <v>3.36</v>
      </c>
      <c r="C834" s="41">
        <v>3.36</v>
      </c>
      <c r="D834" s="41"/>
      <c r="E834" s="41"/>
      <c r="F834" s="41"/>
      <c r="G834" s="41"/>
      <c r="H834" s="41"/>
      <c r="I834" s="41"/>
      <c r="J834" s="41"/>
      <c r="K834" s="41"/>
    </row>
    <row r="835" spans="2:8" ht="13.5">
      <c r="B835" s="133"/>
      <c r="C835" s="133"/>
      <c r="D835" s="133"/>
      <c r="E835" s="133"/>
      <c r="F835" s="133"/>
      <c r="G835" s="133"/>
      <c r="H835" s="132"/>
    </row>
    <row r="836" spans="1:11" ht="13.5">
      <c r="A836" s="129" t="s">
        <v>18</v>
      </c>
      <c r="B836" s="129"/>
      <c r="C836" s="129"/>
      <c r="D836" s="129"/>
      <c r="E836" s="129"/>
      <c r="F836" s="129"/>
      <c r="G836" s="129"/>
      <c r="H836" s="129"/>
      <c r="I836" s="129"/>
      <c r="J836" s="129"/>
      <c r="K836" s="129"/>
    </row>
    <row r="837" spans="1:11" ht="13.5">
      <c r="A837" s="128" t="s">
        <v>19</v>
      </c>
      <c r="B837" s="128"/>
      <c r="C837" s="128"/>
      <c r="D837" s="128"/>
      <c r="E837" s="128"/>
      <c r="F837" s="128"/>
      <c r="G837" s="128"/>
      <c r="H837" s="128"/>
      <c r="I837" s="128"/>
      <c r="J837" s="128"/>
      <c r="K837" s="128"/>
    </row>
    <row r="839" spans="1:11" ht="78.75" customHeight="1">
      <c r="A839" s="139" t="s">
        <v>21</v>
      </c>
      <c r="B839" s="140"/>
      <c r="C839" s="140"/>
      <c r="D839" s="140"/>
      <c r="E839" s="140"/>
      <c r="F839" s="140"/>
      <c r="G839" s="140"/>
      <c r="H839" s="140"/>
      <c r="I839" s="140"/>
      <c r="J839" s="140"/>
      <c r="K839" s="140"/>
    </row>
    <row r="840" spans="1:11" ht="28.5" customHeight="1">
      <c r="A840" s="137" t="s">
        <v>20</v>
      </c>
      <c r="B840" s="138"/>
      <c r="C840" s="138"/>
      <c r="D840" s="138"/>
      <c r="E840" s="138"/>
      <c r="F840" s="138"/>
      <c r="G840" s="138"/>
      <c r="H840" s="138"/>
      <c r="I840" s="138"/>
      <c r="J840" s="138"/>
      <c r="K840" s="138"/>
    </row>
  </sheetData>
  <sheetProtection password="CCAF" sheet="1" objects="1" scenarios="1"/>
  <mergeCells count="72">
    <mergeCell ref="K818:K821"/>
    <mergeCell ref="B815:I815"/>
    <mergeCell ref="A818:A821"/>
    <mergeCell ref="B818:B821"/>
    <mergeCell ref="C818:C821"/>
    <mergeCell ref="D818:D821"/>
    <mergeCell ref="E818:E821"/>
    <mergeCell ref="F818:F821"/>
    <mergeCell ref="G818:G821"/>
    <mergeCell ref="H818:H821"/>
    <mergeCell ref="K414:K417"/>
    <mergeCell ref="A414:A417"/>
    <mergeCell ref="B414:B417"/>
    <mergeCell ref="C414:C417"/>
    <mergeCell ref="D414:D417"/>
    <mergeCell ref="J414:J417"/>
    <mergeCell ref="A647:A650"/>
    <mergeCell ref="K183:K186"/>
    <mergeCell ref="K299:K302"/>
    <mergeCell ref="K647:K650"/>
    <mergeCell ref="B296:I296"/>
    <mergeCell ref="B644:I644"/>
    <mergeCell ref="F183:F186"/>
    <mergeCell ref="B299:B302"/>
    <mergeCell ref="E183:E186"/>
    <mergeCell ref="G183:G186"/>
    <mergeCell ref="A1:K1"/>
    <mergeCell ref="A11:A14"/>
    <mergeCell ref="K11:K14"/>
    <mergeCell ref="H183:H186"/>
    <mergeCell ref="B11:B14"/>
    <mergeCell ref="C11:C14"/>
    <mergeCell ref="D11:D14"/>
    <mergeCell ref="E11:E14"/>
    <mergeCell ref="A179:A180"/>
    <mergeCell ref="A182:A185"/>
    <mergeCell ref="B647:B650"/>
    <mergeCell ref="C647:C650"/>
    <mergeCell ref="C299:C302"/>
    <mergeCell ref="B411:I411"/>
    <mergeCell ref="E414:E417"/>
    <mergeCell ref="F414:F417"/>
    <mergeCell ref="G414:G417"/>
    <mergeCell ref="E647:E650"/>
    <mergeCell ref="H414:H417"/>
    <mergeCell ref="I414:I417"/>
    <mergeCell ref="A299:A302"/>
    <mergeCell ref="B7:I7"/>
    <mergeCell ref="B178:I178"/>
    <mergeCell ref="G299:G302"/>
    <mergeCell ref="B183:B186"/>
    <mergeCell ref="I183:I186"/>
    <mergeCell ref="H11:H14"/>
    <mergeCell ref="I11:I14"/>
    <mergeCell ref="G647:G650"/>
    <mergeCell ref="C183:C186"/>
    <mergeCell ref="D183:D186"/>
    <mergeCell ref="F647:F650"/>
    <mergeCell ref="E299:E302"/>
    <mergeCell ref="F299:F302"/>
    <mergeCell ref="D299:D302"/>
    <mergeCell ref="D647:D650"/>
    <mergeCell ref="A840:K840"/>
    <mergeCell ref="A839:K839"/>
    <mergeCell ref="B2:D2"/>
    <mergeCell ref="B4:D4"/>
    <mergeCell ref="K179:K181"/>
    <mergeCell ref="A8:A9"/>
    <mergeCell ref="K8:K9"/>
    <mergeCell ref="F11:F14"/>
    <mergeCell ref="G11:G14"/>
    <mergeCell ref="H647:H650"/>
  </mergeCells>
  <printOptions horizontalCentered="1" verticalCentered="1"/>
  <pageMargins left="0.15748031496062992" right="0.15748031496062992" top="0.35433070866141736" bottom="0.35433070866141736" header="0.15748031496062992" footer="0.1968503937007874"/>
  <pageSetup horizontalDpi="600" verticalDpi="600" orientation="portrait" paperSize="9" r:id="rId1"/>
  <headerFooter alignWithMargins="0">
    <oddHeader>&amp;R&amp;"Century Gothic,Fett"Herz Armaturen</oddHeader>
    <oddFooter>&amp;L&amp;"Century Gothic,Standard"&amp;8K.D.Fuhrmann&amp;C&amp;"Century Gothic,Standard"&amp;8&amp;F&amp;R&amp;"Century Gothic,Standard"&amp;8&amp;D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herz</dc:creator>
  <cp:keywords/>
  <dc:description/>
  <cp:lastModifiedBy>dhiertz</cp:lastModifiedBy>
  <cp:lastPrinted>2006-09-25T08:26:21Z</cp:lastPrinted>
  <dcterms:created xsi:type="dcterms:W3CDTF">2001-01-18T08:19:02Z</dcterms:created>
  <dcterms:modified xsi:type="dcterms:W3CDTF">2010-07-09T08:14:58Z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751952640</vt:i4>
  </property>
  <property fmtid="{D5CDD505-2E9C-101B-9397-08002B2CF9AE}" pid="3" name="_EmailSubject">
    <vt:lpwstr/>
  </property>
  <property fmtid="{D5CDD505-2E9C-101B-9397-08002B2CF9AE}" pid="4" name="_AuthorEmail">
    <vt:lpwstr>margot.fuhrmann-edermayr@chello.at</vt:lpwstr>
  </property>
  <property fmtid="{D5CDD505-2E9C-101B-9397-08002B2CF9AE}" pid="5" name="_AuthorEmailDisplayName">
    <vt:lpwstr>Margot Fuhrmann-Edermayr</vt:lpwstr>
  </property>
  <property fmtid="{D5CDD505-2E9C-101B-9397-08002B2CF9AE}" pid="6" name="_ReviewingToolsShownOnce">
    <vt:lpwstr/>
  </property>
</Properties>
</file>